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anush\Downloads\"/>
    </mc:Choice>
  </mc:AlternateContent>
  <xr:revisionPtr revIDLastSave="0" documentId="8_{108E20C6-DF62-4955-A538-B0225B665E0A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Hotstar - 10 Sec" sheetId="6" r:id="rId1"/>
    <sheet name="Hotstar - 30 sec" sheetId="8" r:id="rId2"/>
    <sheet name="Hotstar CPC" sheetId="7" r:id="rId3"/>
    <sheet name="Sony LIV - ROS 10 sec" sheetId="1" r:id="rId4"/>
    <sheet name="Sony LIV - ROS - 30 sec" sheetId="2" r:id="rId5"/>
    <sheet name="Sony LIV - Top Shows - 10 sec" sheetId="3" r:id="rId6"/>
    <sheet name="Sony LIV - Top Shows - 20 sec" sheetId="4" r:id="rId7"/>
    <sheet name="Sony LIV - Top Shows - 30sec" sheetId="5" r:id="rId8"/>
    <sheet name="Inshorts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3" i="9" l="1"/>
  <c r="N23" i="9"/>
  <c r="P22" i="9"/>
  <c r="N22" i="9"/>
  <c r="P21" i="9"/>
  <c r="N21" i="9"/>
  <c r="P20" i="9"/>
  <c r="N20" i="9"/>
  <c r="P19" i="9"/>
  <c r="N19" i="9"/>
  <c r="P18" i="9"/>
  <c r="N18" i="9"/>
  <c r="P17" i="9"/>
  <c r="N17" i="9"/>
  <c r="P16" i="9"/>
  <c r="N16" i="9"/>
  <c r="P15" i="9"/>
  <c r="N15" i="9"/>
  <c r="P14" i="9"/>
  <c r="N14" i="9"/>
  <c r="P13" i="9"/>
  <c r="N13" i="9"/>
  <c r="P12" i="9"/>
  <c r="N12" i="9"/>
  <c r="P11" i="9"/>
  <c r="N11" i="9"/>
  <c r="P10" i="9"/>
  <c r="N10" i="9"/>
  <c r="P9" i="9"/>
  <c r="N9" i="9"/>
  <c r="P8" i="9"/>
  <c r="N8" i="9"/>
  <c r="P7" i="9"/>
  <c r="N7" i="9"/>
  <c r="P6" i="9"/>
  <c r="N6" i="9"/>
  <c r="P5" i="9"/>
  <c r="N5" i="9"/>
  <c r="P4" i="9"/>
  <c r="N4" i="9"/>
  <c r="P3" i="9"/>
  <c r="N3" i="9"/>
  <c r="AK1" i="9"/>
  <c r="AF1" i="9"/>
  <c r="AE1" i="9"/>
  <c r="AA1" i="9"/>
  <c r="AB1" i="9" s="1"/>
  <c r="Z1" i="9"/>
  <c r="W1" i="9"/>
  <c r="U1" i="9"/>
  <c r="T1" i="9"/>
  <c r="V1" i="9" s="1"/>
  <c r="Q1" i="9"/>
  <c r="O1" i="9"/>
  <c r="P1" i="9" s="1"/>
  <c r="N1" i="9"/>
  <c r="AM1" i="9" s="1"/>
  <c r="M1" i="9"/>
  <c r="AG1" i="9" s="1"/>
  <c r="P23" i="8"/>
  <c r="N23" i="8"/>
  <c r="P22" i="8"/>
  <c r="N22" i="8"/>
  <c r="P21" i="8"/>
  <c r="N21" i="8"/>
  <c r="P20" i="8"/>
  <c r="N20" i="8"/>
  <c r="P19" i="8"/>
  <c r="N19" i="8"/>
  <c r="P18" i="8"/>
  <c r="N18" i="8"/>
  <c r="P17" i="8"/>
  <c r="N17" i="8"/>
  <c r="P16" i="8"/>
  <c r="N16" i="8"/>
  <c r="P15" i="8"/>
  <c r="N15" i="8"/>
  <c r="P14" i="8"/>
  <c r="N14" i="8"/>
  <c r="P13" i="8"/>
  <c r="N13" i="8"/>
  <c r="P12" i="8"/>
  <c r="N12" i="8"/>
  <c r="P11" i="8"/>
  <c r="N11" i="8"/>
  <c r="P10" i="8"/>
  <c r="N10" i="8"/>
  <c r="P9" i="8"/>
  <c r="N9" i="8"/>
  <c r="P8" i="8"/>
  <c r="N8" i="8"/>
  <c r="P7" i="8"/>
  <c r="N7" i="8"/>
  <c r="P6" i="8"/>
  <c r="N6" i="8"/>
  <c r="P5" i="8"/>
  <c r="N5" i="8"/>
  <c r="P4" i="8"/>
  <c r="N4" i="8"/>
  <c r="P3" i="8"/>
  <c r="N3" i="8"/>
  <c r="N1" i="8" s="1"/>
  <c r="M1" i="8"/>
  <c r="P16" i="7"/>
  <c r="N16" i="7"/>
  <c r="P15" i="7"/>
  <c r="N15" i="7"/>
  <c r="P14" i="7"/>
  <c r="N14" i="7"/>
  <c r="P13" i="7"/>
  <c r="N13" i="7"/>
  <c r="P12" i="7"/>
  <c r="N12" i="7"/>
  <c r="P11" i="7"/>
  <c r="N11" i="7"/>
  <c r="P10" i="7"/>
  <c r="N10" i="7"/>
  <c r="P9" i="7"/>
  <c r="N9" i="7"/>
  <c r="P8" i="7"/>
  <c r="N8" i="7"/>
  <c r="P7" i="7"/>
  <c r="N7" i="7"/>
  <c r="P6" i="7"/>
  <c r="N6" i="7"/>
  <c r="P5" i="7"/>
  <c r="N5" i="7"/>
  <c r="P4" i="7"/>
  <c r="N4" i="7"/>
  <c r="P3" i="7"/>
  <c r="N3" i="7"/>
  <c r="AK1" i="7"/>
  <c r="AF1" i="7"/>
  <c r="AE1" i="7"/>
  <c r="Z1" i="7"/>
  <c r="W1" i="7"/>
  <c r="T1" i="7"/>
  <c r="V1" i="7" s="1"/>
  <c r="O1" i="7"/>
  <c r="N1" i="7"/>
  <c r="AA1" i="7" s="1"/>
  <c r="AB1" i="7" s="1"/>
  <c r="M1" i="7"/>
  <c r="AL1" i="7" s="1"/>
  <c r="P23" i="6"/>
  <c r="N23" i="6"/>
  <c r="P22" i="6"/>
  <c r="N22" i="6"/>
  <c r="P21" i="6"/>
  <c r="N21" i="6"/>
  <c r="P20" i="6"/>
  <c r="N20" i="6"/>
  <c r="P19" i="6"/>
  <c r="N19" i="6"/>
  <c r="P18" i="6"/>
  <c r="N18" i="6"/>
  <c r="P17" i="6"/>
  <c r="N17" i="6"/>
  <c r="P16" i="6"/>
  <c r="N16" i="6"/>
  <c r="P15" i="6"/>
  <c r="N15" i="6"/>
  <c r="P14" i="6"/>
  <c r="N14" i="6"/>
  <c r="P13" i="6"/>
  <c r="N13" i="6"/>
  <c r="P12" i="6"/>
  <c r="N12" i="6"/>
  <c r="P11" i="6"/>
  <c r="N11" i="6"/>
  <c r="P10" i="6"/>
  <c r="N10" i="6"/>
  <c r="P9" i="6"/>
  <c r="N9" i="6"/>
  <c r="P8" i="6"/>
  <c r="N8" i="6"/>
  <c r="P7" i="6"/>
  <c r="N7" i="6"/>
  <c r="P6" i="6"/>
  <c r="N6" i="6"/>
  <c r="P5" i="6"/>
  <c r="N5" i="6"/>
  <c r="P4" i="6"/>
  <c r="N4" i="6"/>
  <c r="P3" i="6"/>
  <c r="N3" i="6"/>
  <c r="AK1" i="6"/>
  <c r="AF1" i="6"/>
  <c r="AE1" i="6"/>
  <c r="Z1" i="6"/>
  <c r="W1" i="6"/>
  <c r="T1" i="6"/>
  <c r="V1" i="6" s="1"/>
  <c r="O1" i="6"/>
  <c r="N1" i="6"/>
  <c r="AA1" i="6" s="1"/>
  <c r="AB1" i="6" s="1"/>
  <c r="M1" i="6"/>
  <c r="AL1" i="6" s="1"/>
  <c r="P23" i="5"/>
  <c r="N23" i="5"/>
  <c r="P22" i="5"/>
  <c r="N22" i="5"/>
  <c r="P21" i="5"/>
  <c r="N21" i="5"/>
  <c r="P20" i="5"/>
  <c r="N20" i="5"/>
  <c r="P19" i="5"/>
  <c r="N19" i="5"/>
  <c r="P18" i="5"/>
  <c r="N18" i="5"/>
  <c r="P17" i="5"/>
  <c r="N17" i="5"/>
  <c r="P16" i="5"/>
  <c r="N16" i="5"/>
  <c r="P15" i="5"/>
  <c r="N15" i="5"/>
  <c r="P14" i="5"/>
  <c r="N14" i="5"/>
  <c r="P13" i="5"/>
  <c r="N13" i="5"/>
  <c r="P12" i="5"/>
  <c r="N12" i="5"/>
  <c r="P11" i="5"/>
  <c r="N11" i="5"/>
  <c r="P10" i="5"/>
  <c r="N10" i="5"/>
  <c r="P9" i="5"/>
  <c r="N9" i="5"/>
  <c r="P8" i="5"/>
  <c r="N8" i="5"/>
  <c r="P7" i="5"/>
  <c r="N7" i="5"/>
  <c r="P6" i="5"/>
  <c r="N6" i="5"/>
  <c r="P5" i="5"/>
  <c r="N5" i="5"/>
  <c r="P4" i="5"/>
  <c r="N4" i="5"/>
  <c r="P3" i="5"/>
  <c r="N3" i="5"/>
  <c r="O1" i="5"/>
  <c r="N1" i="5"/>
  <c r="M1" i="5"/>
  <c r="P23" i="4"/>
  <c r="N23" i="4"/>
  <c r="P22" i="4"/>
  <c r="N22" i="4"/>
  <c r="P21" i="4"/>
  <c r="N21" i="4"/>
  <c r="P20" i="4"/>
  <c r="N20" i="4"/>
  <c r="P19" i="4"/>
  <c r="N19" i="4"/>
  <c r="P18" i="4"/>
  <c r="N18" i="4"/>
  <c r="P17" i="4"/>
  <c r="N17" i="4"/>
  <c r="P16" i="4"/>
  <c r="N16" i="4"/>
  <c r="P15" i="4"/>
  <c r="N15" i="4"/>
  <c r="P14" i="4"/>
  <c r="N14" i="4"/>
  <c r="P13" i="4"/>
  <c r="N13" i="4"/>
  <c r="P12" i="4"/>
  <c r="N12" i="4"/>
  <c r="P11" i="4"/>
  <c r="N11" i="4"/>
  <c r="P10" i="4"/>
  <c r="N10" i="4"/>
  <c r="P9" i="4"/>
  <c r="N9" i="4"/>
  <c r="P8" i="4"/>
  <c r="N8" i="4"/>
  <c r="P7" i="4"/>
  <c r="N7" i="4"/>
  <c r="P6" i="4"/>
  <c r="N6" i="4"/>
  <c r="P5" i="4"/>
  <c r="N5" i="4"/>
  <c r="P4" i="4"/>
  <c r="N4" i="4"/>
  <c r="P3" i="4"/>
  <c r="N3" i="4"/>
  <c r="N1" i="4" s="1"/>
  <c r="O1" i="4"/>
  <c r="M1" i="4"/>
  <c r="P23" i="3"/>
  <c r="N23" i="3"/>
  <c r="P22" i="3"/>
  <c r="N22" i="3"/>
  <c r="P21" i="3"/>
  <c r="N21" i="3"/>
  <c r="P20" i="3"/>
  <c r="N20" i="3"/>
  <c r="P19" i="3"/>
  <c r="N19" i="3"/>
  <c r="P18" i="3"/>
  <c r="N18" i="3"/>
  <c r="P17" i="3"/>
  <c r="N17" i="3"/>
  <c r="P16" i="3"/>
  <c r="N16" i="3"/>
  <c r="P15" i="3"/>
  <c r="N15" i="3"/>
  <c r="P14" i="3"/>
  <c r="N14" i="3"/>
  <c r="P13" i="3"/>
  <c r="N13" i="3"/>
  <c r="P12" i="3"/>
  <c r="N12" i="3"/>
  <c r="P11" i="3"/>
  <c r="N11" i="3"/>
  <c r="P10" i="3"/>
  <c r="N10" i="3"/>
  <c r="P9" i="3"/>
  <c r="N9" i="3"/>
  <c r="P8" i="3"/>
  <c r="N8" i="3"/>
  <c r="P7" i="3"/>
  <c r="N7" i="3"/>
  <c r="P6" i="3"/>
  <c r="N6" i="3"/>
  <c r="P5" i="3"/>
  <c r="N5" i="3"/>
  <c r="P4" i="3"/>
  <c r="N4" i="3"/>
  <c r="P3" i="3"/>
  <c r="N3" i="3"/>
  <c r="N1" i="3" s="1"/>
  <c r="M1" i="3"/>
  <c r="P23" i="2"/>
  <c r="N23" i="2"/>
  <c r="P22" i="2"/>
  <c r="N22" i="2"/>
  <c r="P21" i="2"/>
  <c r="N21" i="2"/>
  <c r="P20" i="2"/>
  <c r="N20" i="2"/>
  <c r="P19" i="2"/>
  <c r="N19" i="2"/>
  <c r="P18" i="2"/>
  <c r="N18" i="2"/>
  <c r="P17" i="2"/>
  <c r="N17" i="2"/>
  <c r="P16" i="2"/>
  <c r="N16" i="2"/>
  <c r="P15" i="2"/>
  <c r="N15" i="2"/>
  <c r="P14" i="2"/>
  <c r="N14" i="2"/>
  <c r="P13" i="2"/>
  <c r="N13" i="2"/>
  <c r="P12" i="2"/>
  <c r="N12" i="2"/>
  <c r="P11" i="2"/>
  <c r="N11" i="2"/>
  <c r="P10" i="2"/>
  <c r="N10" i="2"/>
  <c r="P9" i="2"/>
  <c r="N9" i="2"/>
  <c r="P8" i="2"/>
  <c r="N8" i="2"/>
  <c r="P7" i="2"/>
  <c r="N7" i="2"/>
  <c r="P6" i="2"/>
  <c r="N6" i="2"/>
  <c r="P5" i="2"/>
  <c r="N5" i="2"/>
  <c r="P4" i="2"/>
  <c r="N4" i="2"/>
  <c r="P3" i="2"/>
  <c r="N3" i="2"/>
  <c r="N1" i="2" s="1"/>
  <c r="O1" i="2"/>
  <c r="M1" i="2"/>
  <c r="P23" i="1"/>
  <c r="N23" i="1"/>
  <c r="P22" i="1"/>
  <c r="N22" i="1"/>
  <c r="P21" i="1"/>
  <c r="N21" i="1"/>
  <c r="P20" i="1"/>
  <c r="N20" i="1"/>
  <c r="P19" i="1"/>
  <c r="N19" i="1"/>
  <c r="P18" i="1"/>
  <c r="N18" i="1"/>
  <c r="P17" i="1"/>
  <c r="N17" i="1"/>
  <c r="P16" i="1"/>
  <c r="N16" i="1"/>
  <c r="P15" i="1"/>
  <c r="N15" i="1"/>
  <c r="P14" i="1"/>
  <c r="N14" i="1"/>
  <c r="P13" i="1"/>
  <c r="N13" i="1"/>
  <c r="P12" i="1"/>
  <c r="N12" i="1"/>
  <c r="P11" i="1"/>
  <c r="N11" i="1"/>
  <c r="P10" i="1"/>
  <c r="N10" i="1"/>
  <c r="P9" i="1"/>
  <c r="N9" i="1"/>
  <c r="P8" i="1"/>
  <c r="N8" i="1"/>
  <c r="P7" i="1"/>
  <c r="N7" i="1"/>
  <c r="P6" i="1"/>
  <c r="N6" i="1"/>
  <c r="P5" i="1"/>
  <c r="N5" i="1"/>
  <c r="P4" i="1"/>
  <c r="N4" i="1"/>
  <c r="N1" i="1" s="1"/>
  <c r="P3" i="1"/>
  <c r="N3" i="1"/>
  <c r="AK1" i="1"/>
  <c r="AG1" i="1"/>
  <c r="AF1" i="1"/>
  <c r="AE1" i="1"/>
  <c r="Z1" i="1"/>
  <c r="W1" i="1"/>
  <c r="T1" i="1"/>
  <c r="O1" i="1"/>
  <c r="V1" i="1" s="1"/>
  <c r="M1" i="1"/>
  <c r="AL1" i="1" s="1"/>
  <c r="X1" i="1" l="1"/>
  <c r="Y1" i="1" s="1"/>
  <c r="U1" i="1"/>
  <c r="AA1" i="1"/>
  <c r="AB1" i="1" s="1"/>
  <c r="Q1" i="1"/>
  <c r="AL1" i="9"/>
  <c r="U1" i="6"/>
  <c r="AG1" i="6"/>
  <c r="U1" i="7"/>
  <c r="AG1" i="7"/>
  <c r="X1" i="9"/>
  <c r="Y1" i="9" s="1"/>
  <c r="P1" i="1"/>
  <c r="X1" i="6"/>
  <c r="Y1" i="6" s="1"/>
  <c r="AM1" i="6"/>
  <c r="X1" i="7"/>
  <c r="Y1" i="7" s="1"/>
  <c r="P1" i="6"/>
  <c r="P1" i="7"/>
  <c r="Q1" i="6"/>
  <c r="Q1" i="7"/>
  <c r="AC1" i="7"/>
  <c r="AD1" i="7"/>
  <c r="AD1" i="6"/>
  <c r="AC1" i="6"/>
  <c r="AC1" i="1"/>
  <c r="AD1" i="1"/>
  <c r="AD1" i="9"/>
  <c r="AC1" i="9"/>
</calcChain>
</file>

<file path=xl/sharedStrings.xml><?xml version="1.0" encoding="utf-8"?>
<sst xmlns="http://schemas.openxmlformats.org/spreadsheetml/2006/main" count="2171" uniqueCount="53">
  <si>
    <t>Date</t>
  </si>
  <si>
    <t>Industry</t>
  </si>
  <si>
    <t>Brand</t>
  </si>
  <si>
    <t>Last recorded funnel</t>
  </si>
  <si>
    <t>Tool</t>
  </si>
  <si>
    <t>Media Name</t>
  </si>
  <si>
    <t>Media Option</t>
  </si>
  <si>
    <t>Ad Type</t>
  </si>
  <si>
    <t>Campaign</t>
  </si>
  <si>
    <t>Adset</t>
  </si>
  <si>
    <t>Age</t>
  </si>
  <si>
    <t>Gender</t>
  </si>
  <si>
    <t>Impressions</t>
  </si>
  <si>
    <t>Spend</t>
  </si>
  <si>
    <t>Click</t>
  </si>
  <si>
    <t>CTR %</t>
  </si>
  <si>
    <t>CPC</t>
  </si>
  <si>
    <t>ThruPlays/Views</t>
  </si>
  <si>
    <t>Cost Per ThruPlays</t>
  </si>
  <si>
    <t>Traffic</t>
  </si>
  <si>
    <t>Cost Per Traffic</t>
  </si>
  <si>
    <t>Click to traffic %</t>
  </si>
  <si>
    <t>Add To Cart</t>
  </si>
  <si>
    <t>Cost per Add to Cart</t>
  </si>
  <si>
    <t>Add to cart conversion %</t>
  </si>
  <si>
    <t xml:space="preserve"> Purchase/Conversion</t>
  </si>
  <si>
    <t>Cost per Purchase/Conversion</t>
  </si>
  <si>
    <t>Purchase/Conversion %</t>
  </si>
  <si>
    <t>Revenue</t>
  </si>
  <si>
    <t>ROAS</t>
  </si>
  <si>
    <t>Avergae Order Value</t>
  </si>
  <si>
    <t>Installs</t>
  </si>
  <si>
    <t>Cost per Install</t>
  </si>
  <si>
    <t>Uninstall Rate</t>
  </si>
  <si>
    <t>D7 Uninstall</t>
  </si>
  <si>
    <t>D28 uninstall</t>
  </si>
  <si>
    <t>In App Action</t>
  </si>
  <si>
    <t>Cost per In App Action</t>
  </si>
  <si>
    <t>CPM</t>
  </si>
  <si>
    <t>Jewellery</t>
  </si>
  <si>
    <t>GIVA</t>
  </si>
  <si>
    <t>Digital</t>
  </si>
  <si>
    <t>Sonyliv</t>
  </si>
  <si>
    <t>Video</t>
  </si>
  <si>
    <t>Giva+Sonyliv</t>
  </si>
  <si>
    <t>All</t>
  </si>
  <si>
    <t>Hotstar</t>
  </si>
  <si>
    <t>Giva+Hotstar</t>
  </si>
  <si>
    <t>CPc</t>
  </si>
  <si>
    <t>Image</t>
  </si>
  <si>
    <t>Inshorts</t>
  </si>
  <si>
    <t>Banner</t>
  </si>
  <si>
    <t>Giva+Inshorts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</si>
</sst>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mmm\ d"/>
  </numFmts>
  <fonts count="11" x14ac:knownFonts="1">
    <font>
      <sz val="10"/>
      <color rgb="FF000000"/>
      <name val="Arial"/>
      <scheme val="minor"/>
    </font>
    <font>
      <sz val="10"/>
      <color theme="1"/>
      <name val="Arial"/>
    </font>
    <font>
      <sz val="11"/>
      <color theme="1"/>
      <name val="Arial"/>
    </font>
    <font>
      <b/>
      <sz val="11"/>
      <color theme="1"/>
      <name val="Calibri"/>
    </font>
    <font>
      <sz val="11"/>
      <color rgb="FFFFFFFF"/>
      <name val="Calibri"/>
    </font>
    <font>
      <sz val="11"/>
      <color rgb="FFFFFFFF"/>
      <name val="Arial"/>
    </font>
    <font>
      <b/>
      <sz val="11"/>
      <color rgb="FFFFFFFF"/>
      <name val="Calibri"/>
    </font>
    <font>
      <sz val="10"/>
      <color theme="1"/>
      <name val="Arial"/>
      <scheme val="minor"/>
    </font>
    <font>
      <sz val="11"/>
      <color rgb="FF000000"/>
      <name val="Calibri"/>
    </font>
    <font>
      <sz val="11"/>
      <color theme="1"/>
      <name val="Calibri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38DD5"/>
        <bgColor rgb="FF538DD5"/>
      </patternFill>
    </fill>
    <fill>
      <patternFill patternType="solid">
        <fgColor rgb="FFFF9900"/>
        <bgColor rgb="FFFF9900"/>
      </patternFill>
    </fill>
    <fill>
      <patternFill patternType="solid">
        <fgColor rgb="FF4A86E8"/>
        <bgColor rgb="FF4A86E8"/>
      </patternFill>
    </fill>
    <fill>
      <patternFill patternType="solid">
        <fgColor rgb="FF548DD4"/>
        <bgColor rgb="FF548DD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 applyFont="1" applyAlignment="1"/>
    <xf numFmtId="0" fontId="1" fillId="0" borderId="1" xfId="0" applyFont="1" applyBorder="1" applyAlignment="1"/>
    <xf numFmtId="1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2" fontId="1" fillId="2" borderId="1" xfId="0" applyNumberFormat="1" applyFont="1" applyFill="1" applyBorder="1" applyAlignment="1"/>
    <xf numFmtId="2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3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/>
    <xf numFmtId="0" fontId="2" fillId="4" borderId="1" xfId="0" applyFont="1" applyFill="1" applyBorder="1" applyAlignment="1"/>
    <xf numFmtId="0" fontId="2" fillId="3" borderId="1" xfId="0" applyFont="1" applyFill="1" applyBorder="1" applyAlignment="1">
      <alignment wrapText="1"/>
    </xf>
    <xf numFmtId="1" fontId="2" fillId="3" borderId="1" xfId="0" applyNumberFormat="1" applyFont="1" applyFill="1" applyBorder="1" applyAlignment="1"/>
    <xf numFmtId="2" fontId="2" fillId="3" borderId="1" xfId="0" applyNumberFormat="1" applyFont="1" applyFill="1" applyBorder="1" applyAlignment="1"/>
    <xf numFmtId="2" fontId="2" fillId="4" borderId="1" xfId="0" applyNumberFormat="1" applyFont="1" applyFill="1" applyBorder="1" applyAlignment="1"/>
    <xf numFmtId="2" fontId="2" fillId="3" borderId="1" xfId="0" applyNumberFormat="1" applyFont="1" applyFill="1" applyBorder="1" applyAlignment="1">
      <alignment horizontal="center"/>
    </xf>
    <xf numFmtId="2" fontId="4" fillId="5" borderId="1" xfId="0" applyNumberFormat="1" applyFont="1" applyFill="1" applyBorder="1" applyAlignment="1">
      <alignment horizontal="center"/>
    </xf>
    <xf numFmtId="4" fontId="5" fillId="5" borderId="1" xfId="0" applyNumberFormat="1" applyFont="1" applyFill="1" applyBorder="1" applyAlignment="1">
      <alignment horizontal="center"/>
    </xf>
    <xf numFmtId="10" fontId="5" fillId="5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66" fontId="7" fillId="0" borderId="1" xfId="0" applyNumberFormat="1" applyFont="1" applyBorder="1" applyAlignment="1"/>
    <xf numFmtId="0" fontId="7" fillId="0" borderId="1" xfId="0" applyFont="1" applyBorder="1" applyAlignment="1"/>
    <xf numFmtId="0" fontId="7" fillId="0" borderId="1" xfId="0" applyFont="1" applyBorder="1"/>
    <xf numFmtId="0" fontId="8" fillId="0" borderId="1" xfId="0" applyFont="1" applyBorder="1" applyAlignment="1">
      <alignment horizontal="right"/>
    </xf>
    <xf numFmtId="0" fontId="7" fillId="0" borderId="0" xfId="0" applyFont="1"/>
    <xf numFmtId="10" fontId="7" fillId="0" borderId="1" xfId="0" applyNumberFormat="1" applyFont="1" applyBorder="1"/>
    <xf numFmtId="0" fontId="8" fillId="0" borderId="0" xfId="0" applyFont="1" applyAlignment="1">
      <alignment horizontal="right"/>
    </xf>
    <xf numFmtId="166" fontId="7" fillId="0" borderId="0" xfId="0" applyNumberFormat="1" applyFont="1" applyAlignment="1"/>
    <xf numFmtId="0" fontId="2" fillId="3" borderId="0" xfId="0" applyFont="1" applyFill="1" applyAlignment="1"/>
    <xf numFmtId="0" fontId="2" fillId="4" borderId="0" xfId="0" applyFont="1" applyFill="1" applyAlignment="1"/>
    <xf numFmtId="0" fontId="2" fillId="3" borderId="0" xfId="0" applyFont="1" applyFill="1" applyAlignment="1">
      <alignment wrapText="1"/>
    </xf>
    <xf numFmtId="1" fontId="2" fillId="3" borderId="0" xfId="0" applyNumberFormat="1" applyFont="1" applyFill="1" applyAlignment="1"/>
    <xf numFmtId="2" fontId="2" fillId="3" borderId="0" xfId="0" applyNumberFormat="1" applyFont="1" applyFill="1" applyAlignment="1"/>
    <xf numFmtId="2" fontId="2" fillId="4" borderId="0" xfId="0" applyNumberFormat="1" applyFont="1" applyFill="1" applyAlignment="1"/>
    <xf numFmtId="2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2" fontId="4" fillId="5" borderId="0" xfId="0" applyNumberFormat="1" applyFont="1" applyFill="1" applyAlignment="1">
      <alignment horizontal="center"/>
    </xf>
    <xf numFmtId="4" fontId="5" fillId="5" borderId="0" xfId="0" applyNumberFormat="1" applyFont="1" applyFill="1" applyAlignment="1">
      <alignment horizontal="center"/>
    </xf>
    <xf numFmtId="10" fontId="5" fillId="5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2" fillId="4" borderId="2" xfId="0" applyFont="1" applyFill="1" applyBorder="1" applyAlignment="1"/>
    <xf numFmtId="0" fontId="2" fillId="3" borderId="2" xfId="0" applyFont="1" applyFill="1" applyBorder="1" applyAlignment="1">
      <alignment wrapText="1"/>
    </xf>
    <xf numFmtId="0" fontId="2" fillId="3" borderId="2" xfId="0" applyFont="1" applyFill="1" applyBorder="1" applyAlignment="1"/>
    <xf numFmtId="1" fontId="2" fillId="3" borderId="2" xfId="0" applyNumberFormat="1" applyFont="1" applyFill="1" applyBorder="1" applyAlignment="1"/>
    <xf numFmtId="2" fontId="2" fillId="3" borderId="2" xfId="0" applyNumberFormat="1" applyFont="1" applyFill="1" applyBorder="1" applyAlignment="1"/>
    <xf numFmtId="2" fontId="2" fillId="4" borderId="2" xfId="0" applyNumberFormat="1" applyFont="1" applyFill="1" applyBorder="1" applyAlignment="1"/>
    <xf numFmtId="2" fontId="2" fillId="3" borderId="2" xfId="0" applyNumberFormat="1" applyFont="1" applyFill="1" applyBorder="1" applyAlignment="1">
      <alignment horizontal="center"/>
    </xf>
    <xf numFmtId="2" fontId="4" fillId="5" borderId="2" xfId="0" applyNumberFormat="1" applyFont="1" applyFill="1" applyBorder="1" applyAlignment="1">
      <alignment horizontal="center"/>
    </xf>
    <xf numFmtId="4" fontId="5" fillId="5" borderId="2" xfId="0" applyNumberFormat="1" applyFont="1" applyFill="1" applyBorder="1" applyAlignment="1">
      <alignment horizontal="center"/>
    </xf>
    <xf numFmtId="10" fontId="5" fillId="5" borderId="2" xfId="0" applyNumberFormat="1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10" fontId="7" fillId="0" borderId="1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right"/>
    </xf>
    <xf numFmtId="0" fontId="1" fillId="0" borderId="4" xfId="0" applyFont="1" applyBorder="1" applyAlignment="1"/>
    <xf numFmtId="10" fontId="1" fillId="0" borderId="4" xfId="0" applyNumberFormat="1" applyFont="1" applyBorder="1" applyAlignment="1">
      <alignment horizontal="center"/>
    </xf>
    <xf numFmtId="0" fontId="1" fillId="0" borderId="4" xfId="0" applyFont="1" applyBorder="1" applyAlignment="1">
      <alignment horizontal="right"/>
    </xf>
    <xf numFmtId="0" fontId="1" fillId="0" borderId="4" xfId="0" applyFont="1" applyBorder="1" applyAlignment="1"/>
    <xf numFmtId="10" fontId="1" fillId="0" borderId="4" xfId="0" applyNumberFormat="1" applyFont="1" applyBorder="1" applyAlignment="1">
      <alignment horizontal="right"/>
    </xf>
    <xf numFmtId="0" fontId="9" fillId="0" borderId="0" xfId="0" applyFont="1" applyAlignment="1">
      <alignment horizontal="right"/>
    </xf>
    <xf numFmtId="0" fontId="9" fillId="0" borderId="1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0" borderId="0" xfId="0" applyFont="1" applyAlignment="1"/>
    <xf numFmtId="3" fontId="7" fillId="0" borderId="1" xfId="0" applyNumberFormat="1" applyFont="1" applyBorder="1" applyAlignment="1"/>
    <xf numFmtId="3" fontId="10" fillId="2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right"/>
    </xf>
    <xf numFmtId="0" fontId="10" fillId="2" borderId="1" xfId="0" applyFont="1" applyFill="1" applyBorder="1" applyAlignment="1"/>
    <xf numFmtId="3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27</xdr:row>
      <xdr:rowOff>-609600</xdr:rowOff>
    </xdr:from>
    <xdr:ext cx="1638300" cy="3505200"/>
    <xdr:pic>
      <xdr:nvPicPr>
        <xdr:cNvPr id="2" name="image8.jp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27</xdr:row>
      <xdr:rowOff>-609600</xdr:rowOff>
    </xdr:from>
    <xdr:ext cx="1638300" cy="3505200"/>
    <xdr:pic>
      <xdr:nvPicPr>
        <xdr:cNvPr id="3" name="image9.jp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923925</xdr:colOff>
      <xdr:row>27</xdr:row>
      <xdr:rowOff>-609600</xdr:rowOff>
    </xdr:from>
    <xdr:ext cx="1638300" cy="3467100"/>
    <xdr:pic>
      <xdr:nvPicPr>
        <xdr:cNvPr id="4" name="image7.jpg" title="Imag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381000</xdr:colOff>
      <xdr:row>17</xdr:row>
      <xdr:rowOff>38100</xdr:rowOff>
    </xdr:from>
    <xdr:ext cx="1638300" cy="3467100"/>
    <xdr:pic>
      <xdr:nvPicPr>
        <xdr:cNvPr id="2" name="image7.jp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23</xdr:row>
      <xdr:rowOff>200025</xdr:rowOff>
    </xdr:from>
    <xdr:ext cx="1743075" cy="3562350"/>
    <xdr:pic>
      <xdr:nvPicPr>
        <xdr:cNvPr id="2" name="image1.jp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-609600</xdr:rowOff>
    </xdr:from>
    <xdr:ext cx="1743075" cy="3562350"/>
    <xdr:pic>
      <xdr:nvPicPr>
        <xdr:cNvPr id="3" name="image2.jp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27</xdr:row>
      <xdr:rowOff>-609600</xdr:rowOff>
    </xdr:from>
    <xdr:ext cx="1743075" cy="3562350"/>
    <xdr:pic>
      <xdr:nvPicPr>
        <xdr:cNvPr id="4" name="image3.jp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23</xdr:row>
      <xdr:rowOff>171450</xdr:rowOff>
    </xdr:from>
    <xdr:ext cx="1838325" cy="3971925"/>
    <xdr:pic>
      <xdr:nvPicPr>
        <xdr:cNvPr id="2" name="image5.jp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23</xdr:row>
      <xdr:rowOff>180975</xdr:rowOff>
    </xdr:from>
    <xdr:ext cx="1838325" cy="3971925"/>
    <xdr:pic>
      <xdr:nvPicPr>
        <xdr:cNvPr id="3" name="image6.jpg" title="Imag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27</xdr:row>
      <xdr:rowOff>-638175</xdr:rowOff>
    </xdr:from>
    <xdr:ext cx="1981200" cy="3971925"/>
    <xdr:pic>
      <xdr:nvPicPr>
        <xdr:cNvPr id="4" name="image4.jpg" title="Imag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M23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9" width="12.6640625" hidden="1"/>
  </cols>
  <sheetData>
    <row r="1" spans="1:39" ht="15.7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 t="shared" ref="M1:O1" si="0">SUBTOTAL(9,M3:M911)</f>
        <v>4284435</v>
      </c>
      <c r="N1" s="2">
        <f t="shared" si="0"/>
        <v>304194.88499999995</v>
      </c>
      <c r="O1" s="2">
        <f t="shared" si="0"/>
        <v>29832</v>
      </c>
      <c r="P1" s="3">
        <f>O1/M1</f>
        <v>6.962878419208134E-3</v>
      </c>
      <c r="Q1" s="4">
        <f>N1/O1</f>
        <v>10.196932320997584</v>
      </c>
      <c r="R1" s="5"/>
      <c r="S1" s="5"/>
      <c r="T1" s="6">
        <f>SUBTOTAL(9,T3:T911)</f>
        <v>0</v>
      </c>
      <c r="U1" s="7" t="e">
        <f>N1/T1</f>
        <v>#DIV/0!</v>
      </c>
      <c r="V1" s="3">
        <f>T1/O1</f>
        <v>0</v>
      </c>
      <c r="W1" s="8">
        <f>SUBTOTAL(9,W3:W101895)</f>
        <v>0</v>
      </c>
      <c r="X1" s="8" t="e">
        <f>N1/W1</f>
        <v>#DIV/0!</v>
      </c>
      <c r="Y1" s="9" t="e">
        <f>X1/T1</f>
        <v>#DIV/0!</v>
      </c>
      <c r="Z1" s="10">
        <f>SUBTOTAL(9,Z3:Z911)</f>
        <v>0</v>
      </c>
      <c r="AA1" s="11" t="e">
        <f>N1/Z1</f>
        <v>#DIV/0!</v>
      </c>
      <c r="AB1" s="9" t="e">
        <f>AA1/T1</f>
        <v>#DIV/0!</v>
      </c>
      <c r="AC1" s="8" t="str">
        <f ca="1">SUBTOTAL(9,AC1:AC913)</f>
        <v>#REF!</v>
      </c>
      <c r="AD1" s="12" t="str">
        <f ca="1">AC1/M1</f>
        <v>#REF!</v>
      </c>
      <c r="AE1" s="13" t="e">
        <f>SUBTOTAL(1,AE3:AE101895)</f>
        <v>#DIV/0!</v>
      </c>
      <c r="AF1" s="8">
        <f>SUBTOTAL(9,AF3:AF101895)</f>
        <v>0</v>
      </c>
      <c r="AG1" s="13" t="e">
        <f>M1/AF1</f>
        <v>#DIV/0!</v>
      </c>
      <c r="AH1" s="1"/>
      <c r="AI1" s="1"/>
      <c r="AJ1" s="1"/>
      <c r="AK1" s="8">
        <f>SUBTOTAL(9,AK3:AK101895)</f>
        <v>0</v>
      </c>
      <c r="AL1" s="13" t="e">
        <f>M1/AK1</f>
        <v>#DIV/0!</v>
      </c>
      <c r="AM1" s="10">
        <f>N1/M1*1000</f>
        <v>71</v>
      </c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46</v>
      </c>
      <c r="G3" s="29" t="s">
        <v>43</v>
      </c>
      <c r="H3" s="29" t="s">
        <v>43</v>
      </c>
      <c r="I3" s="29" t="s">
        <v>47</v>
      </c>
      <c r="J3" s="29" t="s">
        <v>45</v>
      </c>
      <c r="K3" s="29" t="s">
        <v>45</v>
      </c>
      <c r="L3" s="29" t="s">
        <v>45</v>
      </c>
      <c r="M3" s="72">
        <v>24822</v>
      </c>
      <c r="N3" s="30">
        <f t="shared" ref="N3:N23" si="1">M3*0.071</f>
        <v>1762.3619999999999</v>
      </c>
      <c r="O3" s="72">
        <v>178</v>
      </c>
      <c r="P3" s="33">
        <f t="shared" ref="P3:P23" si="2">O3/M3</f>
        <v>7.1710579324792524E-3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28">
        <v>44583</v>
      </c>
      <c r="B4" s="29" t="s">
        <v>39</v>
      </c>
      <c r="C4" s="29" t="s">
        <v>40</v>
      </c>
      <c r="D4" s="30"/>
      <c r="E4" s="29" t="s">
        <v>41</v>
      </c>
      <c r="F4" s="29" t="s">
        <v>46</v>
      </c>
      <c r="G4" s="29" t="s">
        <v>43</v>
      </c>
      <c r="H4" s="29" t="s">
        <v>43</v>
      </c>
      <c r="I4" s="29" t="s">
        <v>47</v>
      </c>
      <c r="J4" s="29" t="s">
        <v>45</v>
      </c>
      <c r="K4" s="29" t="s">
        <v>45</v>
      </c>
      <c r="L4" s="29" t="s">
        <v>45</v>
      </c>
      <c r="M4" s="72">
        <v>233712</v>
      </c>
      <c r="N4" s="30">
        <f t="shared" si="1"/>
        <v>16593.552</v>
      </c>
      <c r="O4" s="72">
        <v>1614</v>
      </c>
      <c r="P4" s="33">
        <f t="shared" si="2"/>
        <v>6.9059355103717399E-3</v>
      </c>
      <c r="AM4" s="30"/>
    </row>
    <row r="5" spans="1:39" ht="15.75" customHeight="1" x14ac:dyDescent="0.3">
      <c r="A5" s="28">
        <v>44584</v>
      </c>
      <c r="B5" s="29" t="s">
        <v>39</v>
      </c>
      <c r="C5" s="29" t="s">
        <v>40</v>
      </c>
      <c r="D5" s="30"/>
      <c r="E5" s="29" t="s">
        <v>41</v>
      </c>
      <c r="F5" s="29" t="s">
        <v>46</v>
      </c>
      <c r="G5" s="29" t="s">
        <v>43</v>
      </c>
      <c r="H5" s="29" t="s">
        <v>43</v>
      </c>
      <c r="I5" s="29" t="s">
        <v>47</v>
      </c>
      <c r="J5" s="29" t="s">
        <v>45</v>
      </c>
      <c r="K5" s="29" t="s">
        <v>45</v>
      </c>
      <c r="L5" s="29" t="s">
        <v>45</v>
      </c>
      <c r="M5" s="72">
        <v>224086</v>
      </c>
      <c r="N5" s="30">
        <f t="shared" si="1"/>
        <v>15910.105999999998</v>
      </c>
      <c r="O5" s="72">
        <v>1511</v>
      </c>
      <c r="P5" s="33">
        <f t="shared" si="2"/>
        <v>6.7429469043135222E-3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ht="15.75" customHeight="1" x14ac:dyDescent="0.3">
      <c r="A6" s="28">
        <v>44585</v>
      </c>
      <c r="B6" s="29" t="s">
        <v>39</v>
      </c>
      <c r="C6" s="29" t="s">
        <v>40</v>
      </c>
      <c r="D6" s="30"/>
      <c r="E6" s="29" t="s">
        <v>41</v>
      </c>
      <c r="F6" s="29" t="s">
        <v>46</v>
      </c>
      <c r="G6" s="29" t="s">
        <v>43</v>
      </c>
      <c r="H6" s="29" t="s">
        <v>43</v>
      </c>
      <c r="I6" s="29" t="s">
        <v>47</v>
      </c>
      <c r="J6" s="29" t="s">
        <v>45</v>
      </c>
      <c r="K6" s="29" t="s">
        <v>45</v>
      </c>
      <c r="L6" s="29" t="s">
        <v>45</v>
      </c>
      <c r="M6" s="72">
        <v>230957</v>
      </c>
      <c r="N6" s="30">
        <f t="shared" si="1"/>
        <v>16397.947</v>
      </c>
      <c r="O6" s="72">
        <v>1499</v>
      </c>
      <c r="P6" s="33">
        <f t="shared" si="2"/>
        <v>6.490385656204402E-3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44586</v>
      </c>
      <c r="B7" s="29" t="s">
        <v>39</v>
      </c>
      <c r="C7" s="29" t="s">
        <v>40</v>
      </c>
      <c r="D7" s="30"/>
      <c r="E7" s="29" t="s">
        <v>41</v>
      </c>
      <c r="F7" s="29" t="s">
        <v>46</v>
      </c>
      <c r="G7" s="29" t="s">
        <v>43</v>
      </c>
      <c r="H7" s="29" t="s">
        <v>43</v>
      </c>
      <c r="I7" s="29" t="s">
        <v>47</v>
      </c>
      <c r="J7" s="29" t="s">
        <v>45</v>
      </c>
      <c r="K7" s="29" t="s">
        <v>45</v>
      </c>
      <c r="L7" s="29" t="s">
        <v>45</v>
      </c>
      <c r="M7" s="29">
        <v>226795</v>
      </c>
      <c r="N7" s="30">
        <f t="shared" si="1"/>
        <v>16102.444999999998</v>
      </c>
      <c r="O7" s="29">
        <v>1502</v>
      </c>
      <c r="P7" s="33">
        <f t="shared" si="2"/>
        <v>6.6227209594567783E-3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44587</v>
      </c>
      <c r="B8" s="29" t="s">
        <v>39</v>
      </c>
      <c r="C8" s="29" t="s">
        <v>40</v>
      </c>
      <c r="D8" s="30"/>
      <c r="E8" s="29" t="s">
        <v>41</v>
      </c>
      <c r="F8" s="29" t="s">
        <v>46</v>
      </c>
      <c r="G8" s="29" t="s">
        <v>43</v>
      </c>
      <c r="H8" s="29" t="s">
        <v>43</v>
      </c>
      <c r="I8" s="29" t="s">
        <v>47</v>
      </c>
      <c r="J8" s="29" t="s">
        <v>45</v>
      </c>
      <c r="K8" s="29" t="s">
        <v>45</v>
      </c>
      <c r="L8" s="29" t="s">
        <v>45</v>
      </c>
      <c r="M8" s="29">
        <v>221350</v>
      </c>
      <c r="N8" s="30">
        <f t="shared" si="1"/>
        <v>15715.849999999999</v>
      </c>
      <c r="O8" s="29">
        <v>1555</v>
      </c>
      <c r="P8" s="33">
        <f t="shared" si="2"/>
        <v>7.0250734131466E-3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44588</v>
      </c>
      <c r="B9" s="29" t="s">
        <v>39</v>
      </c>
      <c r="C9" s="29" t="s">
        <v>40</v>
      </c>
      <c r="D9" s="30"/>
      <c r="E9" s="29" t="s">
        <v>41</v>
      </c>
      <c r="F9" s="29" t="s">
        <v>46</v>
      </c>
      <c r="G9" s="29" t="s">
        <v>43</v>
      </c>
      <c r="H9" s="29" t="s">
        <v>43</v>
      </c>
      <c r="I9" s="29" t="s">
        <v>47</v>
      </c>
      <c r="J9" s="29" t="s">
        <v>45</v>
      </c>
      <c r="K9" s="29" t="s">
        <v>45</v>
      </c>
      <c r="L9" s="29" t="s">
        <v>45</v>
      </c>
      <c r="M9" s="29">
        <v>213443</v>
      </c>
      <c r="N9" s="30">
        <f t="shared" si="1"/>
        <v>15154.453</v>
      </c>
      <c r="O9" s="29">
        <v>1498</v>
      </c>
      <c r="P9" s="33">
        <f t="shared" si="2"/>
        <v>7.0182671720318774E-3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44589</v>
      </c>
      <c r="B10" s="29" t="s">
        <v>39</v>
      </c>
      <c r="C10" s="29" t="s">
        <v>40</v>
      </c>
      <c r="D10" s="30"/>
      <c r="E10" s="29" t="s">
        <v>41</v>
      </c>
      <c r="F10" s="29" t="s">
        <v>46</v>
      </c>
      <c r="G10" s="29" t="s">
        <v>43</v>
      </c>
      <c r="H10" s="29" t="s">
        <v>43</v>
      </c>
      <c r="I10" s="29" t="s">
        <v>47</v>
      </c>
      <c r="J10" s="29" t="s">
        <v>45</v>
      </c>
      <c r="K10" s="29" t="s">
        <v>45</v>
      </c>
      <c r="L10" s="29" t="s">
        <v>45</v>
      </c>
      <c r="M10" s="29">
        <v>235636</v>
      </c>
      <c r="N10" s="30">
        <f t="shared" si="1"/>
        <v>16730.155999999999</v>
      </c>
      <c r="O10" s="29">
        <v>1667</v>
      </c>
      <c r="P10" s="33">
        <f t="shared" si="2"/>
        <v>7.0744707939364108E-3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44590</v>
      </c>
      <c r="B11" s="29" t="s">
        <v>39</v>
      </c>
      <c r="C11" s="29" t="s">
        <v>40</v>
      </c>
      <c r="D11" s="30"/>
      <c r="E11" s="29" t="s">
        <v>41</v>
      </c>
      <c r="F11" s="29" t="s">
        <v>46</v>
      </c>
      <c r="G11" s="29" t="s">
        <v>43</v>
      </c>
      <c r="H11" s="29" t="s">
        <v>43</v>
      </c>
      <c r="I11" s="29" t="s">
        <v>47</v>
      </c>
      <c r="J11" s="29" t="s">
        <v>45</v>
      </c>
      <c r="K11" s="29" t="s">
        <v>45</v>
      </c>
      <c r="L11" s="29" t="s">
        <v>45</v>
      </c>
      <c r="M11" s="29">
        <v>209048</v>
      </c>
      <c r="N11" s="30">
        <f t="shared" si="1"/>
        <v>14842.407999999999</v>
      </c>
      <c r="O11" s="29">
        <v>1460</v>
      </c>
      <c r="P11" s="33">
        <f t="shared" si="2"/>
        <v>6.9840419425203784E-3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44591</v>
      </c>
      <c r="B12" s="29" t="s">
        <v>39</v>
      </c>
      <c r="C12" s="29" t="s">
        <v>40</v>
      </c>
      <c r="D12" s="30"/>
      <c r="E12" s="29" t="s">
        <v>41</v>
      </c>
      <c r="F12" s="29" t="s">
        <v>46</v>
      </c>
      <c r="G12" s="29" t="s">
        <v>43</v>
      </c>
      <c r="H12" s="29" t="s">
        <v>43</v>
      </c>
      <c r="I12" s="29" t="s">
        <v>47</v>
      </c>
      <c r="J12" s="29" t="s">
        <v>45</v>
      </c>
      <c r="K12" s="29" t="s">
        <v>45</v>
      </c>
      <c r="L12" s="29" t="s">
        <v>45</v>
      </c>
      <c r="M12" s="29">
        <v>374592</v>
      </c>
      <c r="N12" s="30">
        <f t="shared" si="1"/>
        <v>26596.031999999999</v>
      </c>
      <c r="O12" s="29">
        <v>2818</v>
      </c>
      <c r="P12" s="33">
        <f t="shared" si="2"/>
        <v>7.5228515291303607E-3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44592</v>
      </c>
      <c r="B13" s="29" t="s">
        <v>39</v>
      </c>
      <c r="C13" s="29" t="s">
        <v>40</v>
      </c>
      <c r="D13" s="30"/>
      <c r="E13" s="29" t="s">
        <v>41</v>
      </c>
      <c r="F13" s="29" t="s">
        <v>46</v>
      </c>
      <c r="G13" s="29" t="s">
        <v>43</v>
      </c>
      <c r="H13" s="29" t="s">
        <v>43</v>
      </c>
      <c r="I13" s="29" t="s">
        <v>47</v>
      </c>
      <c r="J13" s="29" t="s">
        <v>45</v>
      </c>
      <c r="K13" s="29" t="s">
        <v>45</v>
      </c>
      <c r="L13" s="29" t="s">
        <v>45</v>
      </c>
      <c r="M13" s="29">
        <v>169736</v>
      </c>
      <c r="N13" s="30">
        <f t="shared" si="1"/>
        <v>12051.255999999999</v>
      </c>
      <c r="O13" s="29">
        <v>1109</v>
      </c>
      <c r="P13" s="33">
        <f t="shared" si="2"/>
        <v>6.5336758259885944E-3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44593</v>
      </c>
      <c r="B14" s="29" t="s">
        <v>39</v>
      </c>
      <c r="C14" s="29" t="s">
        <v>40</v>
      </c>
      <c r="D14" s="30"/>
      <c r="E14" s="29" t="s">
        <v>41</v>
      </c>
      <c r="F14" s="29" t="s">
        <v>46</v>
      </c>
      <c r="G14" s="29" t="s">
        <v>43</v>
      </c>
      <c r="H14" s="29" t="s">
        <v>43</v>
      </c>
      <c r="I14" s="29" t="s">
        <v>47</v>
      </c>
      <c r="J14" s="29" t="s">
        <v>45</v>
      </c>
      <c r="K14" s="29" t="s">
        <v>45</v>
      </c>
      <c r="L14" s="29" t="s">
        <v>45</v>
      </c>
      <c r="M14" s="29">
        <v>210187</v>
      </c>
      <c r="N14" s="30">
        <f t="shared" si="1"/>
        <v>14923.276999999998</v>
      </c>
      <c r="O14" s="29">
        <v>1665</v>
      </c>
      <c r="P14" s="33">
        <f t="shared" si="2"/>
        <v>7.9215175058400377E-3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44594</v>
      </c>
      <c r="B15" s="29" t="s">
        <v>39</v>
      </c>
      <c r="C15" s="29" t="s">
        <v>40</v>
      </c>
      <c r="D15" s="30"/>
      <c r="E15" s="29" t="s">
        <v>41</v>
      </c>
      <c r="F15" s="29" t="s">
        <v>46</v>
      </c>
      <c r="G15" s="29" t="s">
        <v>43</v>
      </c>
      <c r="H15" s="29" t="s">
        <v>43</v>
      </c>
      <c r="I15" s="29" t="s">
        <v>47</v>
      </c>
      <c r="J15" s="29" t="s">
        <v>45</v>
      </c>
      <c r="K15" s="29" t="s">
        <v>45</v>
      </c>
      <c r="L15" s="29" t="s">
        <v>45</v>
      </c>
      <c r="M15" s="29">
        <v>135471</v>
      </c>
      <c r="N15" s="30">
        <f t="shared" si="1"/>
        <v>9618.4409999999989</v>
      </c>
      <c r="O15" s="29">
        <v>1084</v>
      </c>
      <c r="P15" s="33">
        <f t="shared" si="2"/>
        <v>8.0017125436440267E-3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44595</v>
      </c>
      <c r="B16" s="29" t="s">
        <v>39</v>
      </c>
      <c r="C16" s="29" t="s">
        <v>40</v>
      </c>
      <c r="D16" s="30"/>
      <c r="E16" s="29" t="s">
        <v>41</v>
      </c>
      <c r="F16" s="29" t="s">
        <v>46</v>
      </c>
      <c r="G16" s="29" t="s">
        <v>43</v>
      </c>
      <c r="H16" s="29" t="s">
        <v>43</v>
      </c>
      <c r="I16" s="29" t="s">
        <v>47</v>
      </c>
      <c r="J16" s="29" t="s">
        <v>45</v>
      </c>
      <c r="K16" s="29" t="s">
        <v>45</v>
      </c>
      <c r="L16" s="29" t="s">
        <v>45</v>
      </c>
      <c r="M16" s="29">
        <v>86349</v>
      </c>
      <c r="N16" s="30">
        <f t="shared" si="1"/>
        <v>6130.7789999999995</v>
      </c>
      <c r="O16" s="29">
        <v>451</v>
      </c>
      <c r="P16" s="33">
        <f t="shared" si="2"/>
        <v>5.2229904225874072E-3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  <row r="17" spans="1:39" x14ac:dyDescent="0.25">
      <c r="A17" s="28">
        <v>44596</v>
      </c>
      <c r="B17" s="29" t="s">
        <v>39</v>
      </c>
      <c r="C17" s="29" t="s">
        <v>40</v>
      </c>
      <c r="D17" s="30"/>
      <c r="E17" s="29" t="s">
        <v>41</v>
      </c>
      <c r="F17" s="29" t="s">
        <v>46</v>
      </c>
      <c r="G17" s="29" t="s">
        <v>43</v>
      </c>
      <c r="H17" s="29" t="s">
        <v>43</v>
      </c>
      <c r="I17" s="29" t="s">
        <v>47</v>
      </c>
      <c r="J17" s="29" t="s">
        <v>45</v>
      </c>
      <c r="K17" s="29" t="s">
        <v>45</v>
      </c>
      <c r="L17" s="29" t="s">
        <v>45</v>
      </c>
      <c r="M17" s="29">
        <v>237780</v>
      </c>
      <c r="N17" s="30">
        <f t="shared" si="1"/>
        <v>16882.379999999997</v>
      </c>
      <c r="O17" s="29">
        <v>1755</v>
      </c>
      <c r="P17" s="33">
        <f t="shared" si="2"/>
        <v>7.3807721423164267E-3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</row>
    <row r="18" spans="1:39" x14ac:dyDescent="0.25">
      <c r="A18" s="28">
        <v>44597</v>
      </c>
      <c r="B18" s="29" t="s">
        <v>39</v>
      </c>
      <c r="C18" s="29" t="s">
        <v>40</v>
      </c>
      <c r="D18" s="30"/>
      <c r="E18" s="29" t="s">
        <v>41</v>
      </c>
      <c r="F18" s="29" t="s">
        <v>46</v>
      </c>
      <c r="G18" s="29" t="s">
        <v>43</v>
      </c>
      <c r="H18" s="29" t="s">
        <v>43</v>
      </c>
      <c r="I18" s="29" t="s">
        <v>47</v>
      </c>
      <c r="J18" s="29" t="s">
        <v>45</v>
      </c>
      <c r="K18" s="29" t="s">
        <v>45</v>
      </c>
      <c r="L18" s="29" t="s">
        <v>45</v>
      </c>
      <c r="M18" s="29">
        <v>244876</v>
      </c>
      <c r="N18" s="30">
        <f t="shared" si="1"/>
        <v>17386.196</v>
      </c>
      <c r="O18" s="29">
        <v>1331</v>
      </c>
      <c r="P18" s="33">
        <f t="shared" si="2"/>
        <v>5.4354040412290302E-3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</row>
    <row r="19" spans="1:39" x14ac:dyDescent="0.25">
      <c r="A19" s="28">
        <v>44598</v>
      </c>
      <c r="B19" s="29" t="s">
        <v>39</v>
      </c>
      <c r="C19" s="29" t="s">
        <v>40</v>
      </c>
      <c r="D19" s="30"/>
      <c r="E19" s="29" t="s">
        <v>41</v>
      </c>
      <c r="F19" s="29" t="s">
        <v>46</v>
      </c>
      <c r="G19" s="29" t="s">
        <v>43</v>
      </c>
      <c r="H19" s="29" t="s">
        <v>43</v>
      </c>
      <c r="I19" s="29" t="s">
        <v>47</v>
      </c>
      <c r="J19" s="29" t="s">
        <v>45</v>
      </c>
      <c r="K19" s="29" t="s">
        <v>45</v>
      </c>
      <c r="L19" s="29" t="s">
        <v>45</v>
      </c>
      <c r="M19" s="29">
        <v>114952</v>
      </c>
      <c r="N19" s="30">
        <f t="shared" si="1"/>
        <v>8161.5919999999996</v>
      </c>
      <c r="O19" s="29">
        <v>758</v>
      </c>
      <c r="P19" s="33">
        <f t="shared" si="2"/>
        <v>6.5940566497320625E-3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</row>
    <row r="20" spans="1:39" x14ac:dyDescent="0.25">
      <c r="A20" s="28">
        <v>44599</v>
      </c>
      <c r="B20" s="29" t="s">
        <v>39</v>
      </c>
      <c r="C20" s="29" t="s">
        <v>40</v>
      </c>
      <c r="D20" s="30"/>
      <c r="E20" s="29" t="s">
        <v>41</v>
      </c>
      <c r="F20" s="29" t="s">
        <v>46</v>
      </c>
      <c r="G20" s="29" t="s">
        <v>43</v>
      </c>
      <c r="H20" s="29" t="s">
        <v>43</v>
      </c>
      <c r="I20" s="29" t="s">
        <v>47</v>
      </c>
      <c r="J20" s="29" t="s">
        <v>45</v>
      </c>
      <c r="K20" s="29" t="s">
        <v>45</v>
      </c>
      <c r="L20" s="29" t="s">
        <v>45</v>
      </c>
      <c r="M20" s="29">
        <v>212842</v>
      </c>
      <c r="N20" s="30">
        <f t="shared" si="1"/>
        <v>15111.781999999999</v>
      </c>
      <c r="O20" s="29">
        <v>1485</v>
      </c>
      <c r="P20" s="33">
        <f t="shared" si="2"/>
        <v>6.97700641790624E-3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</row>
    <row r="21" spans="1:39" x14ac:dyDescent="0.25">
      <c r="A21" s="28">
        <v>44600</v>
      </c>
      <c r="B21" s="29" t="s">
        <v>39</v>
      </c>
      <c r="C21" s="29" t="s">
        <v>40</v>
      </c>
      <c r="D21" s="30"/>
      <c r="E21" s="29" t="s">
        <v>41</v>
      </c>
      <c r="F21" s="29" t="s">
        <v>46</v>
      </c>
      <c r="G21" s="29" t="s">
        <v>43</v>
      </c>
      <c r="H21" s="29" t="s">
        <v>43</v>
      </c>
      <c r="I21" s="29" t="s">
        <v>47</v>
      </c>
      <c r="J21" s="29" t="s">
        <v>45</v>
      </c>
      <c r="K21" s="29" t="s">
        <v>45</v>
      </c>
      <c r="L21" s="29" t="s">
        <v>45</v>
      </c>
      <c r="M21" s="29">
        <v>190855</v>
      </c>
      <c r="N21" s="30">
        <f t="shared" si="1"/>
        <v>13550.704999999998</v>
      </c>
      <c r="O21" s="29">
        <v>1462</v>
      </c>
      <c r="P21" s="33">
        <f t="shared" si="2"/>
        <v>7.6602656466951352E-3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</row>
    <row r="22" spans="1:39" x14ac:dyDescent="0.25">
      <c r="A22" s="28">
        <v>44601</v>
      </c>
      <c r="B22" s="29" t="s">
        <v>39</v>
      </c>
      <c r="C22" s="29" t="s">
        <v>40</v>
      </c>
      <c r="D22" s="30"/>
      <c r="E22" s="29" t="s">
        <v>41</v>
      </c>
      <c r="F22" s="29" t="s">
        <v>46</v>
      </c>
      <c r="G22" s="29" t="s">
        <v>43</v>
      </c>
      <c r="H22" s="29" t="s">
        <v>43</v>
      </c>
      <c r="I22" s="29" t="s">
        <v>47</v>
      </c>
      <c r="J22" s="29" t="s">
        <v>45</v>
      </c>
      <c r="K22" s="29" t="s">
        <v>45</v>
      </c>
      <c r="L22" s="29" t="s">
        <v>45</v>
      </c>
      <c r="M22" s="29">
        <v>253694</v>
      </c>
      <c r="N22" s="30">
        <f t="shared" si="1"/>
        <v>18012.273999999998</v>
      </c>
      <c r="O22" s="29">
        <v>1788</v>
      </c>
      <c r="P22" s="33">
        <f t="shared" si="2"/>
        <v>7.0478608086907849E-3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</row>
    <row r="23" spans="1:39" x14ac:dyDescent="0.25">
      <c r="A23" s="28">
        <v>44602</v>
      </c>
      <c r="B23" s="29" t="s">
        <v>39</v>
      </c>
      <c r="C23" s="29" t="s">
        <v>40</v>
      </c>
      <c r="D23" s="30"/>
      <c r="E23" s="29" t="s">
        <v>41</v>
      </c>
      <c r="F23" s="29" t="s">
        <v>46</v>
      </c>
      <c r="G23" s="29" t="s">
        <v>43</v>
      </c>
      <c r="H23" s="29" t="s">
        <v>43</v>
      </c>
      <c r="I23" s="29" t="s">
        <v>47</v>
      </c>
      <c r="J23" s="29" t="s">
        <v>45</v>
      </c>
      <c r="K23" s="29" t="s">
        <v>45</v>
      </c>
      <c r="L23" s="29" t="s">
        <v>45</v>
      </c>
      <c r="M23" s="29">
        <v>233252</v>
      </c>
      <c r="N23" s="30">
        <f t="shared" si="1"/>
        <v>16560.892</v>
      </c>
      <c r="O23" s="29">
        <v>1642</v>
      </c>
      <c r="P23" s="33">
        <f t="shared" si="2"/>
        <v>7.0395966594069929E-3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M23"/>
  <sheetViews>
    <sheetView tabSelected="1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9" width="12.6640625" hidden="1"/>
  </cols>
  <sheetData>
    <row r="1" spans="1:39" ht="15.75" customHeight="1" x14ac:dyDescent="0.3">
      <c r="A1" s="36"/>
      <c r="B1" s="37"/>
      <c r="C1" s="37"/>
      <c r="D1" s="38"/>
      <c r="E1" s="36"/>
      <c r="F1" s="36"/>
      <c r="G1" s="39"/>
      <c r="H1" s="40"/>
      <c r="I1" s="41"/>
      <c r="J1" s="41"/>
      <c r="K1" s="41"/>
      <c r="L1" s="41"/>
      <c r="M1" s="42">
        <f t="shared" ref="M1:N1" si="0">SUM(M3:M23)</f>
        <v>3056880</v>
      </c>
      <c r="N1" s="42">
        <f t="shared" si="0"/>
        <v>651115.44000000006</v>
      </c>
      <c r="O1" s="42"/>
      <c r="P1" s="42"/>
      <c r="Q1" s="42"/>
      <c r="R1" s="42"/>
      <c r="S1" s="42"/>
      <c r="T1" s="44"/>
      <c r="U1" s="45"/>
      <c r="V1" s="46"/>
      <c r="W1" s="47"/>
      <c r="X1" s="47"/>
      <c r="Y1" s="47"/>
      <c r="Z1" s="48"/>
      <c r="AA1" s="48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9"/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46</v>
      </c>
      <c r="G3" s="29" t="s">
        <v>43</v>
      </c>
      <c r="H3" s="29" t="s">
        <v>43</v>
      </c>
      <c r="I3" s="29" t="s">
        <v>47</v>
      </c>
      <c r="J3" s="29" t="s">
        <v>45</v>
      </c>
      <c r="K3" s="29" t="s">
        <v>45</v>
      </c>
      <c r="L3" s="29" t="s">
        <v>45</v>
      </c>
      <c r="M3" s="72">
        <v>15615</v>
      </c>
      <c r="N3" s="30">
        <f t="shared" ref="N3:N23" si="1">M3*0.213</f>
        <v>3325.9949999999999</v>
      </c>
      <c r="O3" s="72">
        <v>121</v>
      </c>
      <c r="P3" s="33">
        <f t="shared" ref="P3:P23" si="2">O3/M3</f>
        <v>7.7489593339737433E-3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28">
        <v>44583</v>
      </c>
      <c r="B4" s="29" t="s">
        <v>39</v>
      </c>
      <c r="C4" s="29" t="s">
        <v>40</v>
      </c>
      <c r="D4" s="30"/>
      <c r="E4" s="29" t="s">
        <v>41</v>
      </c>
      <c r="F4" s="29" t="s">
        <v>46</v>
      </c>
      <c r="G4" s="29" t="s">
        <v>43</v>
      </c>
      <c r="H4" s="29" t="s">
        <v>43</v>
      </c>
      <c r="I4" s="29" t="s">
        <v>47</v>
      </c>
      <c r="J4" s="29" t="s">
        <v>45</v>
      </c>
      <c r="K4" s="29" t="s">
        <v>45</v>
      </c>
      <c r="L4" s="29" t="s">
        <v>45</v>
      </c>
      <c r="M4" s="72">
        <v>161593</v>
      </c>
      <c r="N4" s="30">
        <f t="shared" si="1"/>
        <v>34419.309000000001</v>
      </c>
      <c r="O4" s="72">
        <v>1092</v>
      </c>
      <c r="P4" s="33">
        <f t="shared" si="2"/>
        <v>6.7577184655275907E-3</v>
      </c>
      <c r="AM4" s="30"/>
    </row>
    <row r="5" spans="1:39" ht="15.75" customHeight="1" x14ac:dyDescent="0.3">
      <c r="A5" s="28">
        <v>44584</v>
      </c>
      <c r="B5" s="29" t="s">
        <v>39</v>
      </c>
      <c r="C5" s="29" t="s">
        <v>40</v>
      </c>
      <c r="D5" s="30"/>
      <c r="E5" s="29" t="s">
        <v>41</v>
      </c>
      <c r="F5" s="29" t="s">
        <v>46</v>
      </c>
      <c r="G5" s="29" t="s">
        <v>43</v>
      </c>
      <c r="H5" s="29" t="s">
        <v>43</v>
      </c>
      <c r="I5" s="29" t="s">
        <v>47</v>
      </c>
      <c r="J5" s="29" t="s">
        <v>45</v>
      </c>
      <c r="K5" s="29" t="s">
        <v>45</v>
      </c>
      <c r="L5" s="29" t="s">
        <v>45</v>
      </c>
      <c r="M5" s="72">
        <v>143410</v>
      </c>
      <c r="N5" s="30">
        <f t="shared" si="1"/>
        <v>30546.329999999998</v>
      </c>
      <c r="O5" s="72">
        <v>1057</v>
      </c>
      <c r="P5" s="33">
        <f t="shared" si="2"/>
        <v>7.3704762568858519E-3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ht="15.75" customHeight="1" x14ac:dyDescent="0.3">
      <c r="A6" s="28">
        <v>44585</v>
      </c>
      <c r="B6" s="29" t="s">
        <v>39</v>
      </c>
      <c r="C6" s="29" t="s">
        <v>40</v>
      </c>
      <c r="D6" s="30"/>
      <c r="E6" s="29" t="s">
        <v>41</v>
      </c>
      <c r="F6" s="29" t="s">
        <v>46</v>
      </c>
      <c r="G6" s="29" t="s">
        <v>43</v>
      </c>
      <c r="H6" s="29" t="s">
        <v>43</v>
      </c>
      <c r="I6" s="29" t="s">
        <v>47</v>
      </c>
      <c r="J6" s="29" t="s">
        <v>45</v>
      </c>
      <c r="K6" s="29" t="s">
        <v>45</v>
      </c>
      <c r="L6" s="29" t="s">
        <v>45</v>
      </c>
      <c r="M6" s="72">
        <v>160497</v>
      </c>
      <c r="N6" s="30">
        <f t="shared" si="1"/>
        <v>34185.860999999997</v>
      </c>
      <c r="O6" s="72">
        <v>1132</v>
      </c>
      <c r="P6" s="33">
        <f t="shared" si="2"/>
        <v>7.0530913350405301E-3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44586</v>
      </c>
      <c r="B7" s="29" t="s">
        <v>39</v>
      </c>
      <c r="C7" s="29" t="s">
        <v>40</v>
      </c>
      <c r="D7" s="30"/>
      <c r="E7" s="29" t="s">
        <v>41</v>
      </c>
      <c r="F7" s="29" t="s">
        <v>46</v>
      </c>
      <c r="G7" s="29" t="s">
        <v>43</v>
      </c>
      <c r="H7" s="29" t="s">
        <v>43</v>
      </c>
      <c r="I7" s="29" t="s">
        <v>47</v>
      </c>
      <c r="J7" s="29" t="s">
        <v>45</v>
      </c>
      <c r="K7" s="29" t="s">
        <v>45</v>
      </c>
      <c r="L7" s="29" t="s">
        <v>45</v>
      </c>
      <c r="M7" s="29">
        <v>158893</v>
      </c>
      <c r="N7" s="30">
        <f t="shared" si="1"/>
        <v>33844.209000000003</v>
      </c>
      <c r="O7" s="29">
        <v>1114</v>
      </c>
      <c r="P7" s="33">
        <f t="shared" si="2"/>
        <v>7.0110074075006449E-3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44587</v>
      </c>
      <c r="B8" s="29" t="s">
        <v>39</v>
      </c>
      <c r="C8" s="29" t="s">
        <v>40</v>
      </c>
      <c r="D8" s="30"/>
      <c r="E8" s="29" t="s">
        <v>41</v>
      </c>
      <c r="F8" s="29" t="s">
        <v>46</v>
      </c>
      <c r="G8" s="29" t="s">
        <v>43</v>
      </c>
      <c r="H8" s="29" t="s">
        <v>43</v>
      </c>
      <c r="I8" s="29" t="s">
        <v>47</v>
      </c>
      <c r="J8" s="29" t="s">
        <v>45</v>
      </c>
      <c r="K8" s="29" t="s">
        <v>45</v>
      </c>
      <c r="L8" s="29" t="s">
        <v>45</v>
      </c>
      <c r="M8" s="29">
        <v>118764</v>
      </c>
      <c r="N8" s="30">
        <f t="shared" si="1"/>
        <v>25296.732</v>
      </c>
      <c r="O8" s="29">
        <v>822</v>
      </c>
      <c r="P8" s="33">
        <f t="shared" si="2"/>
        <v>6.9212892795796708E-3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44588</v>
      </c>
      <c r="B9" s="29" t="s">
        <v>39</v>
      </c>
      <c r="C9" s="29" t="s">
        <v>40</v>
      </c>
      <c r="D9" s="30"/>
      <c r="E9" s="29" t="s">
        <v>41</v>
      </c>
      <c r="F9" s="29" t="s">
        <v>46</v>
      </c>
      <c r="G9" s="29" t="s">
        <v>43</v>
      </c>
      <c r="H9" s="29" t="s">
        <v>43</v>
      </c>
      <c r="I9" s="29" t="s">
        <v>47</v>
      </c>
      <c r="J9" s="29" t="s">
        <v>45</v>
      </c>
      <c r="K9" s="29" t="s">
        <v>45</v>
      </c>
      <c r="L9" s="29" t="s">
        <v>45</v>
      </c>
      <c r="M9" s="29">
        <v>145367</v>
      </c>
      <c r="N9" s="30">
        <f t="shared" si="1"/>
        <v>30963.170999999998</v>
      </c>
      <c r="O9" s="29">
        <v>1014</v>
      </c>
      <c r="P9" s="33">
        <f t="shared" si="2"/>
        <v>6.975448347974437E-3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44589</v>
      </c>
      <c r="B10" s="29" t="s">
        <v>39</v>
      </c>
      <c r="C10" s="29" t="s">
        <v>40</v>
      </c>
      <c r="D10" s="30"/>
      <c r="E10" s="29" t="s">
        <v>41</v>
      </c>
      <c r="F10" s="29" t="s">
        <v>46</v>
      </c>
      <c r="G10" s="29" t="s">
        <v>43</v>
      </c>
      <c r="H10" s="29" t="s">
        <v>43</v>
      </c>
      <c r="I10" s="29" t="s">
        <v>47</v>
      </c>
      <c r="J10" s="29" t="s">
        <v>45</v>
      </c>
      <c r="K10" s="29" t="s">
        <v>45</v>
      </c>
      <c r="L10" s="29" t="s">
        <v>45</v>
      </c>
      <c r="M10" s="29">
        <v>175349</v>
      </c>
      <c r="N10" s="30">
        <f t="shared" si="1"/>
        <v>37349.337</v>
      </c>
      <c r="O10" s="29">
        <v>1166</v>
      </c>
      <c r="P10" s="33">
        <f t="shared" si="2"/>
        <v>6.6495959486509758E-3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44590</v>
      </c>
      <c r="B11" s="29" t="s">
        <v>39</v>
      </c>
      <c r="C11" s="29" t="s">
        <v>40</v>
      </c>
      <c r="D11" s="30"/>
      <c r="E11" s="29" t="s">
        <v>41</v>
      </c>
      <c r="F11" s="29" t="s">
        <v>46</v>
      </c>
      <c r="G11" s="29" t="s">
        <v>43</v>
      </c>
      <c r="H11" s="29" t="s">
        <v>43</v>
      </c>
      <c r="I11" s="29" t="s">
        <v>47</v>
      </c>
      <c r="J11" s="29" t="s">
        <v>45</v>
      </c>
      <c r="K11" s="29" t="s">
        <v>45</v>
      </c>
      <c r="L11" s="29" t="s">
        <v>45</v>
      </c>
      <c r="M11" s="29">
        <v>148938</v>
      </c>
      <c r="N11" s="30">
        <f t="shared" si="1"/>
        <v>31723.793999999998</v>
      </c>
      <c r="O11" s="29">
        <v>1056</v>
      </c>
      <c r="P11" s="33">
        <f t="shared" si="2"/>
        <v>7.0901986061314105E-3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44591</v>
      </c>
      <c r="B12" s="29" t="s">
        <v>39</v>
      </c>
      <c r="C12" s="29" t="s">
        <v>40</v>
      </c>
      <c r="D12" s="30"/>
      <c r="E12" s="29" t="s">
        <v>41</v>
      </c>
      <c r="F12" s="29" t="s">
        <v>46</v>
      </c>
      <c r="G12" s="29" t="s">
        <v>43</v>
      </c>
      <c r="H12" s="29" t="s">
        <v>43</v>
      </c>
      <c r="I12" s="29" t="s">
        <v>47</v>
      </c>
      <c r="J12" s="29" t="s">
        <v>45</v>
      </c>
      <c r="K12" s="29" t="s">
        <v>45</v>
      </c>
      <c r="L12" s="29" t="s">
        <v>45</v>
      </c>
      <c r="M12" s="29">
        <v>203741</v>
      </c>
      <c r="N12" s="30">
        <f t="shared" si="1"/>
        <v>43396.832999999999</v>
      </c>
      <c r="O12" s="29">
        <v>1472</v>
      </c>
      <c r="P12" s="33">
        <f t="shared" si="2"/>
        <v>7.2248590121772246E-3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44592</v>
      </c>
      <c r="B13" s="29" t="s">
        <v>39</v>
      </c>
      <c r="C13" s="29" t="s">
        <v>40</v>
      </c>
      <c r="D13" s="30"/>
      <c r="E13" s="29" t="s">
        <v>41</v>
      </c>
      <c r="F13" s="29" t="s">
        <v>46</v>
      </c>
      <c r="G13" s="29" t="s">
        <v>43</v>
      </c>
      <c r="H13" s="29" t="s">
        <v>43</v>
      </c>
      <c r="I13" s="29" t="s">
        <v>47</v>
      </c>
      <c r="J13" s="29" t="s">
        <v>45</v>
      </c>
      <c r="K13" s="29" t="s">
        <v>45</v>
      </c>
      <c r="L13" s="29" t="s">
        <v>45</v>
      </c>
      <c r="M13" s="29">
        <v>232432</v>
      </c>
      <c r="N13" s="30">
        <f t="shared" si="1"/>
        <v>49508.015999999996</v>
      </c>
      <c r="O13" s="29">
        <v>1690</v>
      </c>
      <c r="P13" s="33">
        <f t="shared" si="2"/>
        <v>7.2709437598953673E-3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44593</v>
      </c>
      <c r="B14" s="29" t="s">
        <v>39</v>
      </c>
      <c r="C14" s="29" t="s">
        <v>40</v>
      </c>
      <c r="D14" s="30"/>
      <c r="E14" s="29" t="s">
        <v>41</v>
      </c>
      <c r="F14" s="29" t="s">
        <v>46</v>
      </c>
      <c r="G14" s="29" t="s">
        <v>43</v>
      </c>
      <c r="H14" s="29" t="s">
        <v>43</v>
      </c>
      <c r="I14" s="29" t="s">
        <v>47</v>
      </c>
      <c r="J14" s="29" t="s">
        <v>45</v>
      </c>
      <c r="K14" s="29" t="s">
        <v>45</v>
      </c>
      <c r="L14" s="29" t="s">
        <v>45</v>
      </c>
      <c r="M14" s="29">
        <v>66764</v>
      </c>
      <c r="N14" s="30">
        <f t="shared" si="1"/>
        <v>14220.732</v>
      </c>
      <c r="O14" s="29">
        <v>342</v>
      </c>
      <c r="P14" s="33">
        <f t="shared" si="2"/>
        <v>5.1225211191660179E-3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44594</v>
      </c>
      <c r="B15" s="29" t="s">
        <v>39</v>
      </c>
      <c r="C15" s="29" t="s">
        <v>40</v>
      </c>
      <c r="D15" s="30"/>
      <c r="E15" s="29" t="s">
        <v>41</v>
      </c>
      <c r="F15" s="29" t="s">
        <v>46</v>
      </c>
      <c r="G15" s="29" t="s">
        <v>43</v>
      </c>
      <c r="H15" s="29" t="s">
        <v>43</v>
      </c>
      <c r="I15" s="29" t="s">
        <v>47</v>
      </c>
      <c r="J15" s="29" t="s">
        <v>45</v>
      </c>
      <c r="K15" s="29" t="s">
        <v>45</v>
      </c>
      <c r="L15" s="29" t="s">
        <v>45</v>
      </c>
      <c r="M15" s="29">
        <v>19884</v>
      </c>
      <c r="N15" s="30">
        <f t="shared" si="1"/>
        <v>4235.2919999999995</v>
      </c>
      <c r="O15" s="29">
        <v>246</v>
      </c>
      <c r="P15" s="33">
        <f t="shared" si="2"/>
        <v>1.2371756185878094E-2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44595</v>
      </c>
      <c r="B16" s="29" t="s">
        <v>39</v>
      </c>
      <c r="C16" s="29" t="s">
        <v>40</v>
      </c>
      <c r="D16" s="30"/>
      <c r="E16" s="29" t="s">
        <v>41</v>
      </c>
      <c r="F16" s="29" t="s">
        <v>46</v>
      </c>
      <c r="G16" s="29" t="s">
        <v>43</v>
      </c>
      <c r="H16" s="29" t="s">
        <v>43</v>
      </c>
      <c r="I16" s="29" t="s">
        <v>47</v>
      </c>
      <c r="J16" s="29" t="s">
        <v>45</v>
      </c>
      <c r="K16" s="29" t="s">
        <v>45</v>
      </c>
      <c r="L16" s="29" t="s">
        <v>45</v>
      </c>
      <c r="M16" s="29">
        <v>102183</v>
      </c>
      <c r="N16" s="30">
        <f t="shared" si="1"/>
        <v>21764.978999999999</v>
      </c>
      <c r="O16" s="29">
        <v>1035</v>
      </c>
      <c r="P16" s="33">
        <f t="shared" si="2"/>
        <v>1.0128886409676756E-2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  <row r="17" spans="1:39" x14ac:dyDescent="0.25">
      <c r="A17" s="28">
        <v>44596</v>
      </c>
      <c r="B17" s="29" t="s">
        <v>39</v>
      </c>
      <c r="C17" s="29" t="s">
        <v>40</v>
      </c>
      <c r="D17" s="30"/>
      <c r="E17" s="29" t="s">
        <v>41</v>
      </c>
      <c r="F17" s="29" t="s">
        <v>46</v>
      </c>
      <c r="G17" s="29" t="s">
        <v>43</v>
      </c>
      <c r="H17" s="29" t="s">
        <v>43</v>
      </c>
      <c r="I17" s="29" t="s">
        <v>47</v>
      </c>
      <c r="J17" s="29" t="s">
        <v>45</v>
      </c>
      <c r="K17" s="29" t="s">
        <v>45</v>
      </c>
      <c r="L17" s="29" t="s">
        <v>45</v>
      </c>
      <c r="M17" s="29">
        <v>163402</v>
      </c>
      <c r="N17" s="30">
        <f t="shared" si="1"/>
        <v>34804.625999999997</v>
      </c>
      <c r="O17" s="29">
        <v>1096</v>
      </c>
      <c r="P17" s="33">
        <f t="shared" si="2"/>
        <v>6.7073842425429313E-3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</row>
    <row r="18" spans="1:39" x14ac:dyDescent="0.25">
      <c r="A18" s="28">
        <v>44597</v>
      </c>
      <c r="B18" s="29" t="s">
        <v>39</v>
      </c>
      <c r="C18" s="29" t="s">
        <v>40</v>
      </c>
      <c r="D18" s="30"/>
      <c r="E18" s="29" t="s">
        <v>41</v>
      </c>
      <c r="F18" s="29" t="s">
        <v>46</v>
      </c>
      <c r="G18" s="29" t="s">
        <v>43</v>
      </c>
      <c r="H18" s="29" t="s">
        <v>43</v>
      </c>
      <c r="I18" s="29" t="s">
        <v>47</v>
      </c>
      <c r="J18" s="29" t="s">
        <v>45</v>
      </c>
      <c r="K18" s="29" t="s">
        <v>45</v>
      </c>
      <c r="L18" s="29" t="s">
        <v>45</v>
      </c>
      <c r="M18" s="29">
        <v>163518</v>
      </c>
      <c r="N18" s="30">
        <f t="shared" si="1"/>
        <v>34829.334000000003</v>
      </c>
      <c r="O18" s="29">
        <v>1065</v>
      </c>
      <c r="P18" s="33">
        <f t="shared" si="2"/>
        <v>6.5130444354749937E-3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</row>
    <row r="19" spans="1:39" x14ac:dyDescent="0.25">
      <c r="A19" s="28">
        <v>44598</v>
      </c>
      <c r="B19" s="29" t="s">
        <v>39</v>
      </c>
      <c r="C19" s="29" t="s">
        <v>40</v>
      </c>
      <c r="D19" s="30"/>
      <c r="E19" s="29" t="s">
        <v>41</v>
      </c>
      <c r="F19" s="29" t="s">
        <v>46</v>
      </c>
      <c r="G19" s="29" t="s">
        <v>43</v>
      </c>
      <c r="H19" s="29" t="s">
        <v>43</v>
      </c>
      <c r="I19" s="29" t="s">
        <v>47</v>
      </c>
      <c r="J19" s="29" t="s">
        <v>45</v>
      </c>
      <c r="K19" s="29" t="s">
        <v>45</v>
      </c>
      <c r="L19" s="29" t="s">
        <v>45</v>
      </c>
      <c r="M19" s="29">
        <v>162805</v>
      </c>
      <c r="N19" s="30">
        <f t="shared" si="1"/>
        <v>34677.464999999997</v>
      </c>
      <c r="O19" s="29">
        <v>1199</v>
      </c>
      <c r="P19" s="33">
        <f t="shared" si="2"/>
        <v>7.3646386781732751E-3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</row>
    <row r="20" spans="1:39" x14ac:dyDescent="0.25">
      <c r="A20" s="28">
        <v>44599</v>
      </c>
      <c r="B20" s="29" t="s">
        <v>39</v>
      </c>
      <c r="C20" s="29" t="s">
        <v>40</v>
      </c>
      <c r="D20" s="30"/>
      <c r="E20" s="29" t="s">
        <v>41</v>
      </c>
      <c r="F20" s="29" t="s">
        <v>46</v>
      </c>
      <c r="G20" s="29" t="s">
        <v>43</v>
      </c>
      <c r="H20" s="29" t="s">
        <v>43</v>
      </c>
      <c r="I20" s="29" t="s">
        <v>47</v>
      </c>
      <c r="J20" s="29" t="s">
        <v>45</v>
      </c>
      <c r="K20" s="29" t="s">
        <v>45</v>
      </c>
      <c r="L20" s="29" t="s">
        <v>45</v>
      </c>
      <c r="M20" s="29">
        <v>248706</v>
      </c>
      <c r="N20" s="30">
        <f t="shared" si="1"/>
        <v>52974.377999999997</v>
      </c>
      <c r="O20" s="29">
        <v>1472</v>
      </c>
      <c r="P20" s="33">
        <f t="shared" si="2"/>
        <v>5.9186348540043263E-3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</row>
    <row r="21" spans="1:39" x14ac:dyDescent="0.25">
      <c r="A21" s="28">
        <v>44600</v>
      </c>
      <c r="B21" s="29" t="s">
        <v>39</v>
      </c>
      <c r="C21" s="29" t="s">
        <v>40</v>
      </c>
      <c r="D21" s="30"/>
      <c r="E21" s="29" t="s">
        <v>41</v>
      </c>
      <c r="F21" s="29" t="s">
        <v>46</v>
      </c>
      <c r="G21" s="29" t="s">
        <v>43</v>
      </c>
      <c r="H21" s="29" t="s">
        <v>43</v>
      </c>
      <c r="I21" s="29" t="s">
        <v>47</v>
      </c>
      <c r="J21" s="29" t="s">
        <v>45</v>
      </c>
      <c r="K21" s="29" t="s">
        <v>45</v>
      </c>
      <c r="L21" s="29" t="s">
        <v>45</v>
      </c>
      <c r="M21" s="29">
        <v>259282</v>
      </c>
      <c r="N21" s="30">
        <f t="shared" si="1"/>
        <v>55227.065999999999</v>
      </c>
      <c r="O21" s="29">
        <v>1339</v>
      </c>
      <c r="P21" s="33">
        <f t="shared" si="2"/>
        <v>5.1642613062225689E-3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</row>
    <row r="22" spans="1:39" x14ac:dyDescent="0.25">
      <c r="A22" s="28">
        <v>44601</v>
      </c>
      <c r="B22" s="29" t="s">
        <v>39</v>
      </c>
      <c r="C22" s="29" t="s">
        <v>40</v>
      </c>
      <c r="D22" s="30"/>
      <c r="E22" s="29" t="s">
        <v>41</v>
      </c>
      <c r="F22" s="29" t="s">
        <v>46</v>
      </c>
      <c r="G22" s="29" t="s">
        <v>43</v>
      </c>
      <c r="H22" s="29" t="s">
        <v>43</v>
      </c>
      <c r="I22" s="29" t="s">
        <v>47</v>
      </c>
      <c r="J22" s="29" t="s">
        <v>45</v>
      </c>
      <c r="K22" s="29" t="s">
        <v>45</v>
      </c>
      <c r="L22" s="29" t="s">
        <v>45</v>
      </c>
      <c r="M22" s="29">
        <v>153490</v>
      </c>
      <c r="N22" s="30">
        <f t="shared" si="1"/>
        <v>32693.37</v>
      </c>
      <c r="O22" s="29">
        <v>1270</v>
      </c>
      <c r="P22" s="33">
        <f t="shared" si="2"/>
        <v>8.2741546680565516E-3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</row>
    <row r="23" spans="1:39" x14ac:dyDescent="0.25">
      <c r="A23" s="28">
        <v>44602</v>
      </c>
      <c r="B23" s="29" t="s">
        <v>39</v>
      </c>
      <c r="C23" s="29" t="s">
        <v>40</v>
      </c>
      <c r="D23" s="30"/>
      <c r="E23" s="29" t="s">
        <v>41</v>
      </c>
      <c r="F23" s="29" t="s">
        <v>46</v>
      </c>
      <c r="G23" s="29" t="s">
        <v>43</v>
      </c>
      <c r="H23" s="29" t="s">
        <v>43</v>
      </c>
      <c r="I23" s="29" t="s">
        <v>47</v>
      </c>
      <c r="J23" s="29" t="s">
        <v>45</v>
      </c>
      <c r="K23" s="29" t="s">
        <v>45</v>
      </c>
      <c r="L23" s="29" t="s">
        <v>45</v>
      </c>
      <c r="M23" s="29">
        <v>52247</v>
      </c>
      <c r="N23" s="30">
        <f t="shared" si="1"/>
        <v>11128.610999999999</v>
      </c>
      <c r="O23" s="29">
        <v>853</v>
      </c>
      <c r="P23" s="33">
        <f t="shared" si="2"/>
        <v>1.6326296246674449E-2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M16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3" max="13" width="12.6640625" hidden="1"/>
    <col min="16" max="39" width="12.6640625" hidden="1"/>
  </cols>
  <sheetData>
    <row r="1" spans="1:39" ht="15.7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 t="shared" ref="M1:O1" si="0">SUBTOTAL(9,M3:M904)</f>
        <v>0</v>
      </c>
      <c r="N1" s="2">
        <f t="shared" si="0"/>
        <v>200645</v>
      </c>
      <c r="O1" s="2">
        <f t="shared" si="0"/>
        <v>40129</v>
      </c>
      <c r="P1" s="3" t="e">
        <f>O1/M1</f>
        <v>#DIV/0!</v>
      </c>
      <c r="Q1" s="4">
        <f>N1/O1</f>
        <v>5</v>
      </c>
      <c r="R1" s="5"/>
      <c r="S1" s="5"/>
      <c r="T1" s="6">
        <f>SUBTOTAL(9,T3:T904)</f>
        <v>0</v>
      </c>
      <c r="U1" s="7" t="e">
        <f>N1/T1</f>
        <v>#DIV/0!</v>
      </c>
      <c r="V1" s="3">
        <f>T1/O1</f>
        <v>0</v>
      </c>
      <c r="W1" s="8">
        <f>SUBTOTAL(9,W3:W101888)</f>
        <v>0</v>
      </c>
      <c r="X1" s="8" t="e">
        <f>N1/W1</f>
        <v>#DIV/0!</v>
      </c>
      <c r="Y1" s="9" t="e">
        <f>X1/T1</f>
        <v>#DIV/0!</v>
      </c>
      <c r="Z1" s="10">
        <f>SUBTOTAL(9,Z3:Z904)</f>
        <v>0</v>
      </c>
      <c r="AA1" s="11" t="e">
        <f>N1/Z1</f>
        <v>#DIV/0!</v>
      </c>
      <c r="AB1" s="9" t="e">
        <f>AA1/T1</f>
        <v>#DIV/0!</v>
      </c>
      <c r="AC1" s="8" t="str">
        <f ca="1">SUBTOTAL(9,AC1:AC906)</f>
        <v>#REF!</v>
      </c>
      <c r="AD1" s="12" t="str">
        <f ca="1">AC1/M1</f>
        <v>#REF!</v>
      </c>
      <c r="AE1" s="13" t="e">
        <f>SUBTOTAL(1,AE3:AE101888)</f>
        <v>#DIV/0!</v>
      </c>
      <c r="AF1" s="8">
        <f>SUBTOTAL(9,AF3:AF101888)</f>
        <v>0</v>
      </c>
      <c r="AG1" s="13" t="e">
        <f>M1/AF1</f>
        <v>#DIV/0!</v>
      </c>
      <c r="AH1" s="1"/>
      <c r="AI1" s="1"/>
      <c r="AJ1" s="1"/>
      <c r="AK1" s="8">
        <f>SUBTOTAL(9,AK3:AK101888)</f>
        <v>0</v>
      </c>
      <c r="AL1" s="13" t="e">
        <f>M1/AK1</f>
        <v>#DIV/0!</v>
      </c>
      <c r="AM1" s="14">
        <v>5</v>
      </c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48</v>
      </c>
    </row>
    <row r="3" spans="1:39" ht="15.75" customHeight="1" x14ac:dyDescent="0.3">
      <c r="A3" s="28">
        <v>44589</v>
      </c>
      <c r="B3" s="29" t="s">
        <v>39</v>
      </c>
      <c r="C3" s="29" t="s">
        <v>40</v>
      </c>
      <c r="D3" s="30"/>
      <c r="E3" s="29" t="s">
        <v>41</v>
      </c>
      <c r="F3" s="29" t="s">
        <v>46</v>
      </c>
      <c r="G3" s="29" t="s">
        <v>49</v>
      </c>
      <c r="H3" s="29" t="s">
        <v>49</v>
      </c>
      <c r="I3" s="29" t="s">
        <v>47</v>
      </c>
      <c r="J3" s="29" t="s">
        <v>45</v>
      </c>
      <c r="K3" s="29" t="s">
        <v>45</v>
      </c>
      <c r="L3" s="29" t="s">
        <v>45</v>
      </c>
      <c r="M3" s="72"/>
      <c r="N3" s="30">
        <f t="shared" ref="N3:N16" si="1">O3*5</f>
        <v>28985</v>
      </c>
      <c r="O3" s="73">
        <v>5797</v>
      </c>
      <c r="P3" s="33" t="e">
        <f t="shared" ref="P3:P6" si="2">O3/M3</f>
        <v>#DIV/0!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28">
        <v>44590</v>
      </c>
      <c r="B4" s="29" t="s">
        <v>39</v>
      </c>
      <c r="C4" s="29" t="s">
        <v>40</v>
      </c>
      <c r="D4" s="30"/>
      <c r="E4" s="29" t="s">
        <v>41</v>
      </c>
      <c r="F4" s="29" t="s">
        <v>46</v>
      </c>
      <c r="G4" s="29" t="s">
        <v>49</v>
      </c>
      <c r="H4" s="29" t="s">
        <v>49</v>
      </c>
      <c r="I4" s="29" t="s">
        <v>47</v>
      </c>
      <c r="J4" s="29" t="s">
        <v>45</v>
      </c>
      <c r="K4" s="29" t="s">
        <v>45</v>
      </c>
      <c r="L4" s="29" t="s">
        <v>45</v>
      </c>
      <c r="M4" s="72"/>
      <c r="N4" s="30">
        <f t="shared" si="1"/>
        <v>25360</v>
      </c>
      <c r="O4" s="73">
        <v>5072</v>
      </c>
      <c r="P4" s="33" t="e">
        <f t="shared" si="2"/>
        <v>#DIV/0!</v>
      </c>
      <c r="AM4" s="30"/>
    </row>
    <row r="5" spans="1:39" ht="15.75" customHeight="1" x14ac:dyDescent="0.3">
      <c r="A5" s="28">
        <v>44591</v>
      </c>
      <c r="B5" s="29" t="s">
        <v>39</v>
      </c>
      <c r="C5" s="29" t="s">
        <v>40</v>
      </c>
      <c r="D5" s="30"/>
      <c r="E5" s="29" t="s">
        <v>41</v>
      </c>
      <c r="F5" s="29" t="s">
        <v>46</v>
      </c>
      <c r="G5" s="29" t="s">
        <v>49</v>
      </c>
      <c r="H5" s="29" t="s">
        <v>49</v>
      </c>
      <c r="I5" s="29" t="s">
        <v>47</v>
      </c>
      <c r="J5" s="29" t="s">
        <v>45</v>
      </c>
      <c r="K5" s="29" t="s">
        <v>45</v>
      </c>
      <c r="L5" s="29" t="s">
        <v>45</v>
      </c>
      <c r="M5" s="72"/>
      <c r="N5" s="30">
        <f t="shared" si="1"/>
        <v>24995</v>
      </c>
      <c r="O5" s="73">
        <v>4999</v>
      </c>
      <c r="P5" s="33" t="e">
        <f t="shared" si="2"/>
        <v>#DIV/0!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ht="15.75" customHeight="1" x14ac:dyDescent="0.3">
      <c r="A6" s="28">
        <v>44592</v>
      </c>
      <c r="B6" s="29" t="s">
        <v>39</v>
      </c>
      <c r="C6" s="29" t="s">
        <v>40</v>
      </c>
      <c r="D6" s="30"/>
      <c r="E6" s="29" t="s">
        <v>41</v>
      </c>
      <c r="F6" s="29" t="s">
        <v>46</v>
      </c>
      <c r="G6" s="29" t="s">
        <v>49</v>
      </c>
      <c r="H6" s="29" t="s">
        <v>49</v>
      </c>
      <c r="I6" s="29" t="s">
        <v>47</v>
      </c>
      <c r="J6" s="29" t="s">
        <v>45</v>
      </c>
      <c r="K6" s="29" t="s">
        <v>45</v>
      </c>
      <c r="L6" s="29" t="s">
        <v>45</v>
      </c>
      <c r="M6" s="72"/>
      <c r="N6" s="30">
        <f t="shared" si="1"/>
        <v>25660</v>
      </c>
      <c r="O6" s="73">
        <v>5132</v>
      </c>
      <c r="P6" s="33" t="e">
        <f t="shared" si="2"/>
        <v>#DIV/0!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44593</v>
      </c>
      <c r="B7" s="29" t="s">
        <v>39</v>
      </c>
      <c r="C7" s="29" t="s">
        <v>40</v>
      </c>
      <c r="D7" s="30"/>
      <c r="E7" s="29" t="s">
        <v>41</v>
      </c>
      <c r="F7" s="29" t="s">
        <v>46</v>
      </c>
      <c r="G7" s="29" t="s">
        <v>49</v>
      </c>
      <c r="H7" s="29" t="s">
        <v>49</v>
      </c>
      <c r="I7" s="29" t="s">
        <v>47</v>
      </c>
      <c r="J7" s="29" t="s">
        <v>45</v>
      </c>
      <c r="K7" s="29" t="s">
        <v>45</v>
      </c>
      <c r="L7" s="29" t="s">
        <v>45</v>
      </c>
      <c r="M7" s="29"/>
      <c r="N7" s="30">
        <f t="shared" si="1"/>
        <v>390</v>
      </c>
      <c r="O7" s="74">
        <v>78</v>
      </c>
      <c r="P7" s="33" t="e">
        <f t="shared" ref="P7:P15" si="3">O8/M7</f>
        <v>#DIV/0!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44594</v>
      </c>
      <c r="B8" s="29" t="s">
        <v>39</v>
      </c>
      <c r="C8" s="29" t="s">
        <v>40</v>
      </c>
      <c r="D8" s="30"/>
      <c r="E8" s="29" t="s">
        <v>41</v>
      </c>
      <c r="F8" s="29" t="s">
        <v>46</v>
      </c>
      <c r="G8" s="29" t="s">
        <v>49</v>
      </c>
      <c r="H8" s="29" t="s">
        <v>49</v>
      </c>
      <c r="I8" s="29" t="s">
        <v>47</v>
      </c>
      <c r="J8" s="29" t="s">
        <v>45</v>
      </c>
      <c r="K8" s="29" t="s">
        <v>45</v>
      </c>
      <c r="L8" s="29" t="s">
        <v>45</v>
      </c>
      <c r="M8" s="29"/>
      <c r="N8" s="30">
        <f t="shared" si="1"/>
        <v>160</v>
      </c>
      <c r="O8" s="29">
        <v>32</v>
      </c>
      <c r="P8" s="33" t="e">
        <f t="shared" si="3"/>
        <v>#DIV/0!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44595</v>
      </c>
      <c r="B9" s="29" t="s">
        <v>39</v>
      </c>
      <c r="C9" s="29" t="s">
        <v>40</v>
      </c>
      <c r="D9" s="30"/>
      <c r="E9" s="29" t="s">
        <v>41</v>
      </c>
      <c r="F9" s="29" t="s">
        <v>46</v>
      </c>
      <c r="G9" s="29" t="s">
        <v>49</v>
      </c>
      <c r="H9" s="29" t="s">
        <v>49</v>
      </c>
      <c r="I9" s="29" t="s">
        <v>47</v>
      </c>
      <c r="J9" s="29" t="s">
        <v>45</v>
      </c>
      <c r="K9" s="29" t="s">
        <v>45</v>
      </c>
      <c r="L9" s="29" t="s">
        <v>45</v>
      </c>
      <c r="M9" s="29"/>
      <c r="N9" s="30">
        <f t="shared" si="1"/>
        <v>15240</v>
      </c>
      <c r="O9" s="75">
        <v>3048</v>
      </c>
      <c r="P9" s="33" t="e">
        <f t="shared" si="3"/>
        <v>#DIV/0!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44596</v>
      </c>
      <c r="B10" s="29" t="s">
        <v>39</v>
      </c>
      <c r="C10" s="29" t="s">
        <v>40</v>
      </c>
      <c r="D10" s="30"/>
      <c r="E10" s="29" t="s">
        <v>41</v>
      </c>
      <c r="F10" s="29" t="s">
        <v>46</v>
      </c>
      <c r="G10" s="29" t="s">
        <v>49</v>
      </c>
      <c r="H10" s="29" t="s">
        <v>49</v>
      </c>
      <c r="I10" s="29" t="s">
        <v>47</v>
      </c>
      <c r="J10" s="29" t="s">
        <v>45</v>
      </c>
      <c r="K10" s="29" t="s">
        <v>45</v>
      </c>
      <c r="L10" s="29" t="s">
        <v>45</v>
      </c>
      <c r="M10" s="29"/>
      <c r="N10" s="30">
        <f t="shared" si="1"/>
        <v>22055</v>
      </c>
      <c r="O10" s="75">
        <v>4411</v>
      </c>
      <c r="P10" s="33" t="e">
        <f t="shared" si="3"/>
        <v>#DIV/0!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44597</v>
      </c>
      <c r="B11" s="29" t="s">
        <v>39</v>
      </c>
      <c r="C11" s="29" t="s">
        <v>40</v>
      </c>
      <c r="D11" s="30"/>
      <c r="E11" s="29" t="s">
        <v>41</v>
      </c>
      <c r="F11" s="29" t="s">
        <v>46</v>
      </c>
      <c r="G11" s="29" t="s">
        <v>49</v>
      </c>
      <c r="H11" s="29" t="s">
        <v>49</v>
      </c>
      <c r="I11" s="29" t="s">
        <v>47</v>
      </c>
      <c r="J11" s="29" t="s">
        <v>45</v>
      </c>
      <c r="K11" s="29" t="s">
        <v>45</v>
      </c>
      <c r="L11" s="29" t="s">
        <v>45</v>
      </c>
      <c r="M11" s="29"/>
      <c r="N11" s="30">
        <f t="shared" si="1"/>
        <v>10240</v>
      </c>
      <c r="O11" s="75">
        <v>2048</v>
      </c>
      <c r="P11" s="33" t="e">
        <f t="shared" si="3"/>
        <v>#DIV/0!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44598</v>
      </c>
      <c r="B12" s="29" t="s">
        <v>39</v>
      </c>
      <c r="C12" s="29" t="s">
        <v>40</v>
      </c>
      <c r="D12" s="30"/>
      <c r="E12" s="29" t="s">
        <v>41</v>
      </c>
      <c r="F12" s="29" t="s">
        <v>46</v>
      </c>
      <c r="G12" s="29" t="s">
        <v>49</v>
      </c>
      <c r="H12" s="29" t="s">
        <v>49</v>
      </c>
      <c r="I12" s="29" t="s">
        <v>47</v>
      </c>
      <c r="J12" s="29" t="s">
        <v>45</v>
      </c>
      <c r="K12" s="29" t="s">
        <v>45</v>
      </c>
      <c r="L12" s="29" t="s">
        <v>45</v>
      </c>
      <c r="M12" s="29"/>
      <c r="N12" s="30">
        <f t="shared" si="1"/>
        <v>11845</v>
      </c>
      <c r="O12" s="75">
        <v>2369</v>
      </c>
      <c r="P12" s="33" t="e">
        <f t="shared" si="3"/>
        <v>#DIV/0!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44599</v>
      </c>
      <c r="B13" s="29" t="s">
        <v>39</v>
      </c>
      <c r="C13" s="29" t="s">
        <v>40</v>
      </c>
      <c r="D13" s="30"/>
      <c r="E13" s="29" t="s">
        <v>41</v>
      </c>
      <c r="F13" s="29" t="s">
        <v>46</v>
      </c>
      <c r="G13" s="29" t="s">
        <v>49</v>
      </c>
      <c r="H13" s="29" t="s">
        <v>49</v>
      </c>
      <c r="I13" s="29" t="s">
        <v>47</v>
      </c>
      <c r="J13" s="29" t="s">
        <v>45</v>
      </c>
      <c r="K13" s="29" t="s">
        <v>45</v>
      </c>
      <c r="L13" s="29" t="s">
        <v>45</v>
      </c>
      <c r="M13" s="29"/>
      <c r="N13" s="30">
        <f t="shared" si="1"/>
        <v>6795</v>
      </c>
      <c r="O13" s="75">
        <v>1359</v>
      </c>
      <c r="P13" s="33" t="e">
        <f t="shared" si="3"/>
        <v>#DIV/0!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44600</v>
      </c>
      <c r="B14" s="29" t="s">
        <v>39</v>
      </c>
      <c r="C14" s="29" t="s">
        <v>40</v>
      </c>
      <c r="D14" s="30"/>
      <c r="E14" s="29" t="s">
        <v>41</v>
      </c>
      <c r="F14" s="29" t="s">
        <v>46</v>
      </c>
      <c r="G14" s="29" t="s">
        <v>49</v>
      </c>
      <c r="H14" s="29" t="s">
        <v>49</v>
      </c>
      <c r="I14" s="29" t="s">
        <v>47</v>
      </c>
      <c r="J14" s="29" t="s">
        <v>45</v>
      </c>
      <c r="K14" s="29" t="s">
        <v>45</v>
      </c>
      <c r="L14" s="29" t="s">
        <v>45</v>
      </c>
      <c r="M14" s="29"/>
      <c r="N14" s="30">
        <f t="shared" si="1"/>
        <v>7885</v>
      </c>
      <c r="O14" s="75">
        <v>1577</v>
      </c>
      <c r="P14" s="33" t="e">
        <f t="shared" si="3"/>
        <v>#DIV/0!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44601</v>
      </c>
      <c r="B15" s="29" t="s">
        <v>39</v>
      </c>
      <c r="C15" s="29" t="s">
        <v>40</v>
      </c>
      <c r="D15" s="30"/>
      <c r="E15" s="29" t="s">
        <v>41</v>
      </c>
      <c r="F15" s="29" t="s">
        <v>46</v>
      </c>
      <c r="G15" s="29" t="s">
        <v>49</v>
      </c>
      <c r="H15" s="29" t="s">
        <v>49</v>
      </c>
      <c r="I15" s="29" t="s">
        <v>47</v>
      </c>
      <c r="J15" s="29" t="s">
        <v>45</v>
      </c>
      <c r="K15" s="29" t="s">
        <v>45</v>
      </c>
      <c r="L15" s="29" t="s">
        <v>45</v>
      </c>
      <c r="M15" s="29"/>
      <c r="N15" s="30">
        <f t="shared" si="1"/>
        <v>18745</v>
      </c>
      <c r="O15" s="75">
        <v>3749</v>
      </c>
      <c r="P15" s="33" t="e">
        <f t="shared" si="3"/>
        <v>#DIV/0!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44602</v>
      </c>
      <c r="B16" s="29" t="s">
        <v>39</v>
      </c>
      <c r="C16" s="29" t="s">
        <v>40</v>
      </c>
      <c r="D16" s="30"/>
      <c r="E16" s="29" t="s">
        <v>41</v>
      </c>
      <c r="F16" s="29" t="s">
        <v>46</v>
      </c>
      <c r="G16" s="29" t="s">
        <v>49</v>
      </c>
      <c r="H16" s="29" t="s">
        <v>49</v>
      </c>
      <c r="I16" s="29" t="s">
        <v>47</v>
      </c>
      <c r="J16" s="29" t="s">
        <v>45</v>
      </c>
      <c r="K16" s="29" t="s">
        <v>45</v>
      </c>
      <c r="L16" s="29" t="s">
        <v>45</v>
      </c>
      <c r="M16" s="29"/>
      <c r="N16" s="30">
        <f t="shared" si="1"/>
        <v>2290</v>
      </c>
      <c r="O16" s="29">
        <v>458</v>
      </c>
      <c r="P16" s="33" t="e">
        <f>#REF!/M16</f>
        <v>#REF!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M37"/>
  <sheetViews>
    <sheetView workbookViewId="0">
      <pane xSplit="8" ySplit="2" topLeftCell="N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8" width="12.6640625" hidden="1"/>
  </cols>
  <sheetData>
    <row r="1" spans="1:39" ht="15.7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>SUM(M3:M29)</f>
        <v>4561489</v>
      </c>
      <c r="N1" s="2">
        <f>SUM(N3:N23)</f>
        <v>405972.52100000001</v>
      </c>
      <c r="O1" s="2">
        <f>SUBTOTAL(9,O9:O911)</f>
        <v>8682</v>
      </c>
      <c r="P1" s="3">
        <f>O1/M1</f>
        <v>1.9033258657425241E-3</v>
      </c>
      <c r="Q1" s="4">
        <f>N1/O1</f>
        <v>46.760253513015435</v>
      </c>
      <c r="R1" s="5"/>
      <c r="S1" s="5"/>
      <c r="T1" s="6">
        <f>SUBTOTAL(9,T4:T911)</f>
        <v>0</v>
      </c>
      <c r="U1" s="7" t="e">
        <f>N1/T1</f>
        <v>#DIV/0!</v>
      </c>
      <c r="V1" s="3">
        <f>T1/O1</f>
        <v>0</v>
      </c>
      <c r="W1" s="8">
        <f>SUBTOTAL(9,W4:W101895)</f>
        <v>0</v>
      </c>
      <c r="X1" s="8" t="e">
        <f>N1/W1</f>
        <v>#DIV/0!</v>
      </c>
      <c r="Y1" s="9" t="e">
        <f>X1/T1</f>
        <v>#DIV/0!</v>
      </c>
      <c r="Z1" s="10">
        <f>SUBTOTAL(9,Z4:Z911)</f>
        <v>0</v>
      </c>
      <c r="AA1" s="11" t="e">
        <f>N1/Z1</f>
        <v>#DIV/0!</v>
      </c>
      <c r="AB1" s="9" t="e">
        <f>AA1/T1</f>
        <v>#DIV/0!</v>
      </c>
      <c r="AC1" s="8" t="str">
        <f ca="1">SUBTOTAL(9,AC1:AC913)</f>
        <v>#REF!</v>
      </c>
      <c r="AD1" s="12" t="str">
        <f ca="1">AC1/M1</f>
        <v>#REF!</v>
      </c>
      <c r="AE1" s="13" t="e">
        <f>SUBTOTAL(1,AE4:AE101895)</f>
        <v>#DIV/0!</v>
      </c>
      <c r="AF1" s="8">
        <f>SUBTOTAL(9,AF4:AF101895)</f>
        <v>0</v>
      </c>
      <c r="AG1" s="13" t="e">
        <f>M1/AF1</f>
        <v>#DIV/0!</v>
      </c>
      <c r="AH1" s="1"/>
      <c r="AI1" s="1"/>
      <c r="AJ1" s="1"/>
      <c r="AK1" s="8">
        <f>SUBTOTAL(9,AK4:AK101895)</f>
        <v>0</v>
      </c>
      <c r="AL1" s="13" t="e">
        <f>M1/AK1</f>
        <v>#DIV/0!</v>
      </c>
      <c r="AM1" s="14">
        <v>89</v>
      </c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42</v>
      </c>
      <c r="G3" s="29" t="s">
        <v>43</v>
      </c>
      <c r="H3" s="29" t="s">
        <v>43</v>
      </c>
      <c r="I3" s="29" t="s">
        <v>44</v>
      </c>
      <c r="J3" s="29" t="s">
        <v>45</v>
      </c>
      <c r="K3" s="29" t="s">
        <v>45</v>
      </c>
      <c r="L3" s="29" t="s">
        <v>45</v>
      </c>
      <c r="M3" s="31">
        <v>210882</v>
      </c>
      <c r="N3" s="32">
        <f t="shared" ref="N3:N23" si="0">M3*0.089</f>
        <v>18768.498</v>
      </c>
      <c r="O3" s="29">
        <v>879</v>
      </c>
      <c r="P3" s="33">
        <f t="shared" ref="P3:P23" si="1">O3/M3</f>
        <v>4.168207812900105E-3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28">
        <v>44583</v>
      </c>
      <c r="B4" s="29" t="s">
        <v>39</v>
      </c>
      <c r="C4" s="29" t="s">
        <v>40</v>
      </c>
      <c r="D4" s="30"/>
      <c r="E4" s="29" t="s">
        <v>41</v>
      </c>
      <c r="F4" s="29" t="s">
        <v>42</v>
      </c>
      <c r="G4" s="29" t="s">
        <v>43</v>
      </c>
      <c r="H4" s="29" t="s">
        <v>43</v>
      </c>
      <c r="I4" s="29" t="s">
        <v>44</v>
      </c>
      <c r="J4" s="29" t="s">
        <v>45</v>
      </c>
      <c r="K4" s="29" t="s">
        <v>45</v>
      </c>
      <c r="L4" s="29" t="s">
        <v>45</v>
      </c>
      <c r="M4" s="31">
        <v>221878</v>
      </c>
      <c r="N4" s="32">
        <f t="shared" si="0"/>
        <v>19747.142</v>
      </c>
      <c r="O4" s="29">
        <v>622</v>
      </c>
      <c r="P4" s="33">
        <f t="shared" si="1"/>
        <v>2.8033423773425035E-3</v>
      </c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</row>
    <row r="5" spans="1:39" ht="15.75" customHeight="1" x14ac:dyDescent="0.3">
      <c r="A5" s="28">
        <v>44584</v>
      </c>
      <c r="B5" s="29" t="s">
        <v>39</v>
      </c>
      <c r="C5" s="29" t="s">
        <v>40</v>
      </c>
      <c r="D5" s="30"/>
      <c r="E5" s="29" t="s">
        <v>41</v>
      </c>
      <c r="F5" s="29" t="s">
        <v>42</v>
      </c>
      <c r="G5" s="29" t="s">
        <v>43</v>
      </c>
      <c r="H5" s="29" t="s">
        <v>43</v>
      </c>
      <c r="I5" s="29" t="s">
        <v>44</v>
      </c>
      <c r="J5" s="29" t="s">
        <v>45</v>
      </c>
      <c r="K5" s="29" t="s">
        <v>45</v>
      </c>
      <c r="L5" s="29" t="s">
        <v>45</v>
      </c>
      <c r="M5" s="34">
        <v>212856</v>
      </c>
      <c r="N5" s="32">
        <f t="shared" si="0"/>
        <v>18944.183999999997</v>
      </c>
      <c r="O5" s="29">
        <v>615</v>
      </c>
      <c r="P5" s="33">
        <f t="shared" si="1"/>
        <v>2.889277257864472E-3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x14ac:dyDescent="0.25">
      <c r="A6" s="28">
        <v>44585</v>
      </c>
      <c r="B6" s="29" t="s">
        <v>39</v>
      </c>
      <c r="C6" s="29" t="s">
        <v>40</v>
      </c>
      <c r="D6" s="30"/>
      <c r="E6" s="29" t="s">
        <v>41</v>
      </c>
      <c r="F6" s="29" t="s">
        <v>42</v>
      </c>
      <c r="G6" s="29" t="s">
        <v>43</v>
      </c>
      <c r="H6" s="29" t="s">
        <v>43</v>
      </c>
      <c r="I6" s="29" t="s">
        <v>44</v>
      </c>
      <c r="J6" s="29" t="s">
        <v>45</v>
      </c>
      <c r="K6" s="29" t="s">
        <v>45</v>
      </c>
      <c r="L6" s="29" t="s">
        <v>45</v>
      </c>
      <c r="M6" s="29">
        <v>213399</v>
      </c>
      <c r="N6" s="32">
        <f t="shared" si="0"/>
        <v>18992.510999999999</v>
      </c>
      <c r="O6" s="29">
        <v>566</v>
      </c>
      <c r="P6" s="33">
        <f t="shared" si="1"/>
        <v>2.6523085862632909E-3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44586</v>
      </c>
      <c r="B7" s="29" t="s">
        <v>39</v>
      </c>
      <c r="C7" s="29" t="s">
        <v>40</v>
      </c>
      <c r="D7" s="30"/>
      <c r="E7" s="29" t="s">
        <v>41</v>
      </c>
      <c r="F7" s="29" t="s">
        <v>42</v>
      </c>
      <c r="G7" s="29" t="s">
        <v>43</v>
      </c>
      <c r="H7" s="29" t="s">
        <v>43</v>
      </c>
      <c r="I7" s="29" t="s">
        <v>44</v>
      </c>
      <c r="J7" s="29" t="s">
        <v>45</v>
      </c>
      <c r="K7" s="29" t="s">
        <v>45</v>
      </c>
      <c r="L7" s="29" t="s">
        <v>45</v>
      </c>
      <c r="M7" s="29">
        <v>212997</v>
      </c>
      <c r="N7" s="32">
        <f t="shared" si="0"/>
        <v>18956.733</v>
      </c>
      <c r="O7" s="29">
        <v>559</v>
      </c>
      <c r="P7" s="33">
        <f t="shared" si="1"/>
        <v>2.6244501096259571E-3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44587</v>
      </c>
      <c r="B8" s="29" t="s">
        <v>39</v>
      </c>
      <c r="C8" s="29" t="s">
        <v>40</v>
      </c>
      <c r="D8" s="30"/>
      <c r="E8" s="29" t="s">
        <v>41</v>
      </c>
      <c r="F8" s="29" t="s">
        <v>42</v>
      </c>
      <c r="G8" s="29" t="s">
        <v>43</v>
      </c>
      <c r="H8" s="29" t="s">
        <v>43</v>
      </c>
      <c r="I8" s="29" t="s">
        <v>44</v>
      </c>
      <c r="J8" s="29" t="s">
        <v>45</v>
      </c>
      <c r="K8" s="29" t="s">
        <v>45</v>
      </c>
      <c r="L8" s="29" t="s">
        <v>45</v>
      </c>
      <c r="M8" s="29">
        <v>213158</v>
      </c>
      <c r="N8" s="32">
        <f t="shared" si="0"/>
        <v>18971.061999999998</v>
      </c>
      <c r="O8" s="29">
        <v>514</v>
      </c>
      <c r="P8" s="33">
        <f t="shared" si="1"/>
        <v>2.41135683389786E-3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44588</v>
      </c>
      <c r="B9" s="29" t="s">
        <v>39</v>
      </c>
      <c r="C9" s="29" t="s">
        <v>40</v>
      </c>
      <c r="D9" s="30"/>
      <c r="E9" s="29" t="s">
        <v>41</v>
      </c>
      <c r="F9" s="29" t="s">
        <v>42</v>
      </c>
      <c r="G9" s="29" t="s">
        <v>43</v>
      </c>
      <c r="H9" s="29" t="s">
        <v>43</v>
      </c>
      <c r="I9" s="29" t="s">
        <v>44</v>
      </c>
      <c r="J9" s="29" t="s">
        <v>45</v>
      </c>
      <c r="K9" s="29" t="s">
        <v>45</v>
      </c>
      <c r="L9" s="29" t="s">
        <v>45</v>
      </c>
      <c r="M9" s="29">
        <v>213528</v>
      </c>
      <c r="N9" s="32">
        <f t="shared" si="0"/>
        <v>19003.991999999998</v>
      </c>
      <c r="O9" s="29">
        <v>658</v>
      </c>
      <c r="P9" s="33">
        <f t="shared" si="1"/>
        <v>3.0815630736952533E-3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44589</v>
      </c>
      <c r="B10" s="29" t="s">
        <v>39</v>
      </c>
      <c r="C10" s="29" t="s">
        <v>40</v>
      </c>
      <c r="D10" s="30"/>
      <c r="E10" s="29" t="s">
        <v>41</v>
      </c>
      <c r="F10" s="29" t="s">
        <v>42</v>
      </c>
      <c r="G10" s="29" t="s">
        <v>43</v>
      </c>
      <c r="H10" s="29" t="s">
        <v>43</v>
      </c>
      <c r="I10" s="29" t="s">
        <v>44</v>
      </c>
      <c r="J10" s="29" t="s">
        <v>45</v>
      </c>
      <c r="K10" s="29" t="s">
        <v>45</v>
      </c>
      <c r="L10" s="29" t="s">
        <v>45</v>
      </c>
      <c r="M10" s="29">
        <v>214273</v>
      </c>
      <c r="N10" s="32">
        <f t="shared" si="0"/>
        <v>19070.296999999999</v>
      </c>
      <c r="O10" s="29">
        <v>657</v>
      </c>
      <c r="P10" s="33">
        <f t="shared" si="1"/>
        <v>3.066181926794323E-3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44590</v>
      </c>
      <c r="B11" s="29" t="s">
        <v>39</v>
      </c>
      <c r="C11" s="29" t="s">
        <v>40</v>
      </c>
      <c r="D11" s="30"/>
      <c r="E11" s="29" t="s">
        <v>41</v>
      </c>
      <c r="F11" s="29" t="s">
        <v>42</v>
      </c>
      <c r="G11" s="29" t="s">
        <v>43</v>
      </c>
      <c r="H11" s="29" t="s">
        <v>43</v>
      </c>
      <c r="I11" s="29" t="s">
        <v>44</v>
      </c>
      <c r="J11" s="29" t="s">
        <v>45</v>
      </c>
      <c r="K11" s="29" t="s">
        <v>45</v>
      </c>
      <c r="L11" s="29" t="s">
        <v>45</v>
      </c>
      <c r="M11" s="29">
        <v>224324</v>
      </c>
      <c r="N11" s="32">
        <f t="shared" si="0"/>
        <v>19964.835999999999</v>
      </c>
      <c r="O11" s="29">
        <v>706</v>
      </c>
      <c r="P11" s="33">
        <f t="shared" si="1"/>
        <v>3.1472334658797095E-3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44591</v>
      </c>
      <c r="B12" s="29" t="s">
        <v>39</v>
      </c>
      <c r="C12" s="29" t="s">
        <v>40</v>
      </c>
      <c r="D12" s="30"/>
      <c r="E12" s="29" t="s">
        <v>41</v>
      </c>
      <c r="F12" s="29" t="s">
        <v>42</v>
      </c>
      <c r="G12" s="29" t="s">
        <v>43</v>
      </c>
      <c r="H12" s="29" t="s">
        <v>43</v>
      </c>
      <c r="I12" s="29" t="s">
        <v>44</v>
      </c>
      <c r="J12" s="29" t="s">
        <v>45</v>
      </c>
      <c r="K12" s="29" t="s">
        <v>45</v>
      </c>
      <c r="L12" s="29" t="s">
        <v>45</v>
      </c>
      <c r="M12" s="29">
        <v>216146</v>
      </c>
      <c r="N12" s="32">
        <f t="shared" si="0"/>
        <v>19236.993999999999</v>
      </c>
      <c r="O12" s="29">
        <v>362</v>
      </c>
      <c r="P12" s="33">
        <f t="shared" si="1"/>
        <v>1.6747938893155552E-3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44592</v>
      </c>
      <c r="B13" s="29" t="s">
        <v>39</v>
      </c>
      <c r="C13" s="29" t="s">
        <v>40</v>
      </c>
      <c r="D13" s="30"/>
      <c r="E13" s="29" t="s">
        <v>41</v>
      </c>
      <c r="F13" s="29" t="s">
        <v>42</v>
      </c>
      <c r="G13" s="29" t="s">
        <v>43</v>
      </c>
      <c r="H13" s="29" t="s">
        <v>43</v>
      </c>
      <c r="I13" s="29" t="s">
        <v>44</v>
      </c>
      <c r="J13" s="29" t="s">
        <v>45</v>
      </c>
      <c r="K13" s="29" t="s">
        <v>45</v>
      </c>
      <c r="L13" s="29" t="s">
        <v>45</v>
      </c>
      <c r="M13" s="29">
        <v>123123</v>
      </c>
      <c r="N13" s="32">
        <f t="shared" si="0"/>
        <v>10957.947</v>
      </c>
      <c r="O13" s="29">
        <v>213</v>
      </c>
      <c r="P13" s="33">
        <f t="shared" si="1"/>
        <v>1.7299773397334373E-3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44593</v>
      </c>
      <c r="B14" s="29" t="s">
        <v>39</v>
      </c>
      <c r="C14" s="29" t="s">
        <v>40</v>
      </c>
      <c r="D14" s="30"/>
      <c r="E14" s="29" t="s">
        <v>41</v>
      </c>
      <c r="F14" s="29" t="s">
        <v>42</v>
      </c>
      <c r="G14" s="29" t="s">
        <v>43</v>
      </c>
      <c r="H14" s="29" t="s">
        <v>43</v>
      </c>
      <c r="I14" s="29" t="s">
        <v>44</v>
      </c>
      <c r="J14" s="29" t="s">
        <v>45</v>
      </c>
      <c r="K14" s="29" t="s">
        <v>45</v>
      </c>
      <c r="L14" s="29" t="s">
        <v>45</v>
      </c>
      <c r="M14" s="29">
        <v>143422</v>
      </c>
      <c r="N14" s="32">
        <f t="shared" si="0"/>
        <v>12764.557999999999</v>
      </c>
      <c r="O14" s="29">
        <v>234</v>
      </c>
      <c r="P14" s="33">
        <f t="shared" si="1"/>
        <v>1.6315488558240716E-3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44594</v>
      </c>
      <c r="B15" s="29" t="s">
        <v>39</v>
      </c>
      <c r="C15" s="29" t="s">
        <v>40</v>
      </c>
      <c r="D15" s="30"/>
      <c r="E15" s="29" t="s">
        <v>41</v>
      </c>
      <c r="F15" s="29" t="s">
        <v>42</v>
      </c>
      <c r="G15" s="29" t="s">
        <v>43</v>
      </c>
      <c r="H15" s="29" t="s">
        <v>43</v>
      </c>
      <c r="I15" s="29" t="s">
        <v>44</v>
      </c>
      <c r="J15" s="29" t="s">
        <v>45</v>
      </c>
      <c r="K15" s="29" t="s">
        <v>45</v>
      </c>
      <c r="L15" s="29" t="s">
        <v>45</v>
      </c>
      <c r="M15" s="29">
        <v>107022</v>
      </c>
      <c r="N15" s="32">
        <f t="shared" si="0"/>
        <v>9524.9579999999987</v>
      </c>
      <c r="O15" s="29">
        <v>357</v>
      </c>
      <c r="P15" s="33">
        <f t="shared" si="1"/>
        <v>3.3357627403711385E-3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44595</v>
      </c>
      <c r="B16" s="29" t="s">
        <v>39</v>
      </c>
      <c r="C16" s="29" t="s">
        <v>40</v>
      </c>
      <c r="D16" s="30"/>
      <c r="E16" s="29" t="s">
        <v>41</v>
      </c>
      <c r="F16" s="29" t="s">
        <v>42</v>
      </c>
      <c r="G16" s="29" t="s">
        <v>43</v>
      </c>
      <c r="H16" s="29" t="s">
        <v>43</v>
      </c>
      <c r="I16" s="29" t="s">
        <v>44</v>
      </c>
      <c r="J16" s="29" t="s">
        <v>45</v>
      </c>
      <c r="K16" s="29" t="s">
        <v>45</v>
      </c>
      <c r="L16" s="29" t="s">
        <v>45</v>
      </c>
      <c r="M16" s="29">
        <v>292553</v>
      </c>
      <c r="N16" s="32">
        <f t="shared" si="0"/>
        <v>26037.217000000001</v>
      </c>
      <c r="O16" s="29">
        <v>970</v>
      </c>
      <c r="P16" s="33">
        <f t="shared" si="1"/>
        <v>3.3156385338724949E-3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  <row r="17" spans="1:39" x14ac:dyDescent="0.25">
      <c r="A17" s="28">
        <v>44596</v>
      </c>
      <c r="B17" s="29" t="s">
        <v>39</v>
      </c>
      <c r="C17" s="29" t="s">
        <v>40</v>
      </c>
      <c r="D17" s="30"/>
      <c r="E17" s="29" t="s">
        <v>41</v>
      </c>
      <c r="F17" s="29" t="s">
        <v>42</v>
      </c>
      <c r="G17" s="29" t="s">
        <v>43</v>
      </c>
      <c r="H17" s="29" t="s">
        <v>43</v>
      </c>
      <c r="I17" s="29" t="s">
        <v>44</v>
      </c>
      <c r="J17" s="29" t="s">
        <v>45</v>
      </c>
      <c r="K17" s="29" t="s">
        <v>45</v>
      </c>
      <c r="L17" s="29" t="s">
        <v>45</v>
      </c>
      <c r="M17" s="29">
        <v>253675</v>
      </c>
      <c r="N17" s="32">
        <f t="shared" si="0"/>
        <v>22577.075000000001</v>
      </c>
      <c r="O17" s="29">
        <v>824</v>
      </c>
      <c r="P17" s="33">
        <f t="shared" si="1"/>
        <v>3.2482507144968955E-3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</row>
    <row r="18" spans="1:39" x14ac:dyDescent="0.25">
      <c r="A18" s="28">
        <v>44597</v>
      </c>
      <c r="B18" s="29" t="s">
        <v>39</v>
      </c>
      <c r="C18" s="29" t="s">
        <v>40</v>
      </c>
      <c r="D18" s="30"/>
      <c r="E18" s="29" t="s">
        <v>41</v>
      </c>
      <c r="F18" s="29" t="s">
        <v>42</v>
      </c>
      <c r="G18" s="29" t="s">
        <v>43</v>
      </c>
      <c r="H18" s="29" t="s">
        <v>43</v>
      </c>
      <c r="I18" s="29" t="s">
        <v>44</v>
      </c>
      <c r="J18" s="29" t="s">
        <v>45</v>
      </c>
      <c r="K18" s="29" t="s">
        <v>45</v>
      </c>
      <c r="L18" s="29" t="s">
        <v>45</v>
      </c>
      <c r="M18" s="29">
        <v>260870</v>
      </c>
      <c r="N18" s="32">
        <f t="shared" si="0"/>
        <v>23217.43</v>
      </c>
      <c r="O18" s="29">
        <v>781</v>
      </c>
      <c r="P18" s="33">
        <f t="shared" si="1"/>
        <v>2.9938283436194272E-3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</row>
    <row r="19" spans="1:39" x14ac:dyDescent="0.25">
      <c r="A19" s="28">
        <v>44598</v>
      </c>
      <c r="B19" s="29" t="s">
        <v>39</v>
      </c>
      <c r="C19" s="29" t="s">
        <v>40</v>
      </c>
      <c r="D19" s="30"/>
      <c r="E19" s="29" t="s">
        <v>41</v>
      </c>
      <c r="F19" s="29" t="s">
        <v>42</v>
      </c>
      <c r="G19" s="29" t="s">
        <v>43</v>
      </c>
      <c r="H19" s="29" t="s">
        <v>43</v>
      </c>
      <c r="I19" s="29" t="s">
        <v>44</v>
      </c>
      <c r="J19" s="29" t="s">
        <v>45</v>
      </c>
      <c r="K19" s="29" t="s">
        <v>45</v>
      </c>
      <c r="L19" s="29" t="s">
        <v>45</v>
      </c>
      <c r="M19" s="29">
        <v>257822</v>
      </c>
      <c r="N19" s="32">
        <f t="shared" si="0"/>
        <v>22946.157999999999</v>
      </c>
      <c r="O19" s="29">
        <v>704</v>
      </c>
      <c r="P19" s="33">
        <f t="shared" si="1"/>
        <v>2.7305660494449657E-3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</row>
    <row r="20" spans="1:39" x14ac:dyDescent="0.25">
      <c r="A20" s="28">
        <v>44599</v>
      </c>
      <c r="B20" s="29" t="s">
        <v>39</v>
      </c>
      <c r="C20" s="29" t="s">
        <v>40</v>
      </c>
      <c r="D20" s="30"/>
      <c r="E20" s="29" t="s">
        <v>41</v>
      </c>
      <c r="F20" s="29" t="s">
        <v>42</v>
      </c>
      <c r="G20" s="29" t="s">
        <v>43</v>
      </c>
      <c r="H20" s="29" t="s">
        <v>43</v>
      </c>
      <c r="I20" s="29" t="s">
        <v>44</v>
      </c>
      <c r="J20" s="29" t="s">
        <v>45</v>
      </c>
      <c r="K20" s="29" t="s">
        <v>45</v>
      </c>
      <c r="L20" s="29" t="s">
        <v>45</v>
      </c>
      <c r="M20" s="29">
        <v>254515</v>
      </c>
      <c r="N20" s="32">
        <f t="shared" si="0"/>
        <v>22651.834999999999</v>
      </c>
      <c r="O20" s="29">
        <v>812</v>
      </c>
      <c r="P20" s="33">
        <f t="shared" si="1"/>
        <v>3.1903817063827279E-3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</row>
    <row r="21" spans="1:39" x14ac:dyDescent="0.25">
      <c r="A21" s="28">
        <v>44600</v>
      </c>
      <c r="B21" s="29" t="s">
        <v>39</v>
      </c>
      <c r="C21" s="29" t="s">
        <v>40</v>
      </c>
      <c r="D21" s="30"/>
      <c r="E21" s="29" t="s">
        <v>41</v>
      </c>
      <c r="F21" s="29" t="s">
        <v>42</v>
      </c>
      <c r="G21" s="29" t="s">
        <v>43</v>
      </c>
      <c r="H21" s="29" t="s">
        <v>43</v>
      </c>
      <c r="I21" s="29" t="s">
        <v>44</v>
      </c>
      <c r="J21" s="29" t="s">
        <v>45</v>
      </c>
      <c r="K21" s="29" t="s">
        <v>45</v>
      </c>
      <c r="L21" s="29" t="s">
        <v>45</v>
      </c>
      <c r="M21" s="29">
        <v>250037</v>
      </c>
      <c r="N21" s="32">
        <f t="shared" si="0"/>
        <v>22253.292999999998</v>
      </c>
      <c r="O21" s="29">
        <v>615</v>
      </c>
      <c r="P21" s="33">
        <f t="shared" si="1"/>
        <v>2.4596359738758662E-3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</row>
    <row r="22" spans="1:39" x14ac:dyDescent="0.25">
      <c r="A22" s="28">
        <v>44601</v>
      </c>
      <c r="B22" s="29" t="s">
        <v>39</v>
      </c>
      <c r="C22" s="29" t="s">
        <v>40</v>
      </c>
      <c r="D22" s="30"/>
      <c r="E22" s="29" t="s">
        <v>41</v>
      </c>
      <c r="F22" s="29" t="s">
        <v>42</v>
      </c>
      <c r="G22" s="29" t="s">
        <v>43</v>
      </c>
      <c r="H22" s="29" t="s">
        <v>43</v>
      </c>
      <c r="I22" s="29" t="s">
        <v>44</v>
      </c>
      <c r="J22" s="29" t="s">
        <v>45</v>
      </c>
      <c r="K22" s="29" t="s">
        <v>45</v>
      </c>
      <c r="L22" s="29" t="s">
        <v>45</v>
      </c>
      <c r="M22" s="29">
        <v>242697</v>
      </c>
      <c r="N22" s="32">
        <f t="shared" si="0"/>
        <v>21600.032999999999</v>
      </c>
      <c r="O22" s="29">
        <v>677</v>
      </c>
      <c r="P22" s="33">
        <f t="shared" si="1"/>
        <v>2.7894864790252868E-3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</row>
    <row r="23" spans="1:39" x14ac:dyDescent="0.25">
      <c r="A23" s="28">
        <v>44602</v>
      </c>
      <c r="B23" s="29" t="s">
        <v>39</v>
      </c>
      <c r="C23" s="29" t="s">
        <v>40</v>
      </c>
      <c r="D23" s="30"/>
      <c r="E23" s="29" t="s">
        <v>41</v>
      </c>
      <c r="F23" s="29" t="s">
        <v>42</v>
      </c>
      <c r="G23" s="29" t="s">
        <v>43</v>
      </c>
      <c r="H23" s="29" t="s">
        <v>43</v>
      </c>
      <c r="I23" s="29" t="s">
        <v>44</v>
      </c>
      <c r="J23" s="29" t="s">
        <v>45</v>
      </c>
      <c r="K23" s="29" t="s">
        <v>45</v>
      </c>
      <c r="L23" s="29" t="s">
        <v>45</v>
      </c>
      <c r="M23" s="29">
        <v>222312</v>
      </c>
      <c r="N23" s="32">
        <f t="shared" si="0"/>
        <v>19785.768</v>
      </c>
      <c r="O23" s="29">
        <v>112</v>
      </c>
      <c r="P23" s="33">
        <f t="shared" si="1"/>
        <v>5.0379646622764399E-4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</row>
    <row r="24" spans="1:39" x14ac:dyDescent="0.25">
      <c r="A24" s="35"/>
    </row>
    <row r="25" spans="1:39" x14ac:dyDescent="0.25">
      <c r="A25" s="35"/>
    </row>
    <row r="26" spans="1:39" x14ac:dyDescent="0.25">
      <c r="A26" s="35"/>
    </row>
    <row r="27" spans="1:39" x14ac:dyDescent="0.25">
      <c r="A27" s="35"/>
    </row>
    <row r="28" spans="1:39" x14ac:dyDescent="0.25">
      <c r="A28" s="35"/>
    </row>
    <row r="29" spans="1:39" x14ac:dyDescent="0.25">
      <c r="A29" s="35"/>
    </row>
    <row r="30" spans="1:39" x14ac:dyDescent="0.25">
      <c r="A30" s="35"/>
    </row>
    <row r="31" spans="1:39" ht="13.2" x14ac:dyDescent="0.25">
      <c r="A31" s="35"/>
    </row>
    <row r="32" spans="1:39" ht="13.2" x14ac:dyDescent="0.25">
      <c r="A32" s="35"/>
    </row>
    <row r="33" spans="1:1" ht="13.2" x14ac:dyDescent="0.25">
      <c r="A33" s="35"/>
    </row>
    <row r="34" spans="1:1" ht="13.2" x14ac:dyDescent="0.25">
      <c r="A34" s="35"/>
    </row>
    <row r="35" spans="1:1" ht="13.2" x14ac:dyDescent="0.25">
      <c r="A35" s="35"/>
    </row>
    <row r="36" spans="1:1" ht="13.2" x14ac:dyDescent="0.25">
      <c r="A36" s="35"/>
    </row>
    <row r="37" spans="1:1" ht="13.2" x14ac:dyDescent="0.25">
      <c r="A37" s="3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M23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2" max="12" width="9.109375" customWidth="1"/>
    <col min="17" max="39" width="12.6640625" hidden="1"/>
  </cols>
  <sheetData>
    <row r="1" spans="1:39" ht="15.75" customHeight="1" x14ac:dyDescent="0.3">
      <c r="A1" s="36"/>
      <c r="B1" s="37"/>
      <c r="C1" s="37"/>
      <c r="D1" s="38"/>
      <c r="E1" s="36"/>
      <c r="F1" s="36"/>
      <c r="G1" s="39"/>
      <c r="H1" s="40"/>
      <c r="I1" s="41"/>
      <c r="J1" s="41"/>
      <c r="K1" s="41"/>
      <c r="L1" s="41"/>
      <c r="M1" s="42">
        <f t="shared" ref="M1:O1" si="0">SUM(M3:M23)</f>
        <v>2047272</v>
      </c>
      <c r="N1" s="42">
        <f t="shared" si="0"/>
        <v>515912.54399999999</v>
      </c>
      <c r="O1" s="42">
        <f t="shared" si="0"/>
        <v>8509</v>
      </c>
      <c r="P1" s="43"/>
      <c r="Q1" s="42"/>
      <c r="R1" s="42"/>
      <c r="S1" s="42"/>
      <c r="T1" s="44"/>
      <c r="U1" s="45"/>
      <c r="V1" s="46"/>
      <c r="W1" s="47"/>
      <c r="X1" s="47"/>
      <c r="Y1" s="47"/>
      <c r="Z1" s="48"/>
      <c r="AA1" s="48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9"/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42</v>
      </c>
      <c r="G3" s="29" t="s">
        <v>43</v>
      </c>
      <c r="H3" s="29" t="s">
        <v>43</v>
      </c>
      <c r="I3" s="29" t="s">
        <v>44</v>
      </c>
      <c r="J3" s="29" t="s">
        <v>45</v>
      </c>
      <c r="K3" s="29" t="s">
        <v>45</v>
      </c>
      <c r="L3" s="29" t="s">
        <v>45</v>
      </c>
      <c r="M3" s="31">
        <v>92484</v>
      </c>
      <c r="N3" s="32">
        <f t="shared" ref="N3:N23" si="1">M3*0.252</f>
        <v>23305.968000000001</v>
      </c>
      <c r="O3" s="29">
        <v>593</v>
      </c>
      <c r="P3" s="33">
        <f t="shared" ref="P3:P23" si="2">O3/M3</f>
        <v>6.4119198996583195E-3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28">
        <v>44583</v>
      </c>
      <c r="B4" s="29" t="s">
        <v>39</v>
      </c>
      <c r="C4" s="29" t="s">
        <v>40</v>
      </c>
      <c r="D4" s="30"/>
      <c r="E4" s="29" t="s">
        <v>41</v>
      </c>
      <c r="F4" s="29" t="s">
        <v>42</v>
      </c>
      <c r="G4" s="29" t="s">
        <v>43</v>
      </c>
      <c r="H4" s="29" t="s">
        <v>43</v>
      </c>
      <c r="I4" s="29" t="s">
        <v>44</v>
      </c>
      <c r="J4" s="29" t="s">
        <v>45</v>
      </c>
      <c r="K4" s="29" t="s">
        <v>45</v>
      </c>
      <c r="L4" s="29" t="s">
        <v>45</v>
      </c>
      <c r="M4" s="31">
        <v>98592</v>
      </c>
      <c r="N4" s="32">
        <f t="shared" si="1"/>
        <v>24845.184000000001</v>
      </c>
      <c r="O4" s="29">
        <v>306</v>
      </c>
      <c r="P4" s="33">
        <f t="shared" si="2"/>
        <v>3.1037000973709833E-3</v>
      </c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</row>
    <row r="5" spans="1:39" ht="15.75" customHeight="1" x14ac:dyDescent="0.3">
      <c r="A5" s="28">
        <v>44584</v>
      </c>
      <c r="B5" s="29" t="s">
        <v>39</v>
      </c>
      <c r="C5" s="29" t="s">
        <v>40</v>
      </c>
      <c r="D5" s="30"/>
      <c r="E5" s="29" t="s">
        <v>41</v>
      </c>
      <c r="F5" s="29" t="s">
        <v>42</v>
      </c>
      <c r="G5" s="29" t="s">
        <v>43</v>
      </c>
      <c r="H5" s="29" t="s">
        <v>43</v>
      </c>
      <c r="I5" s="29" t="s">
        <v>44</v>
      </c>
      <c r="J5" s="29" t="s">
        <v>45</v>
      </c>
      <c r="K5" s="29" t="s">
        <v>45</v>
      </c>
      <c r="L5" s="29" t="s">
        <v>45</v>
      </c>
      <c r="M5" s="31">
        <v>96372</v>
      </c>
      <c r="N5" s="32">
        <f t="shared" si="1"/>
        <v>24285.743999999999</v>
      </c>
      <c r="O5" s="29">
        <v>341</v>
      </c>
      <c r="P5" s="33">
        <f t="shared" si="2"/>
        <v>3.5383721412858508E-3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x14ac:dyDescent="0.25">
      <c r="A6" s="28">
        <v>44585</v>
      </c>
      <c r="B6" s="29" t="s">
        <v>39</v>
      </c>
      <c r="C6" s="29" t="s">
        <v>40</v>
      </c>
      <c r="D6" s="30"/>
      <c r="E6" s="29" t="s">
        <v>41</v>
      </c>
      <c r="F6" s="29" t="s">
        <v>42</v>
      </c>
      <c r="G6" s="29" t="s">
        <v>43</v>
      </c>
      <c r="H6" s="29" t="s">
        <v>43</v>
      </c>
      <c r="I6" s="29" t="s">
        <v>44</v>
      </c>
      <c r="J6" s="29" t="s">
        <v>45</v>
      </c>
      <c r="K6" s="29" t="s">
        <v>45</v>
      </c>
      <c r="L6" s="29" t="s">
        <v>45</v>
      </c>
      <c r="M6" s="29">
        <v>94363</v>
      </c>
      <c r="N6" s="32">
        <f t="shared" si="1"/>
        <v>23779.475999999999</v>
      </c>
      <c r="O6" s="29">
        <v>331</v>
      </c>
      <c r="P6" s="33">
        <f t="shared" si="2"/>
        <v>3.5077307843116474E-3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44586</v>
      </c>
      <c r="B7" s="29" t="s">
        <v>39</v>
      </c>
      <c r="C7" s="29" t="s">
        <v>40</v>
      </c>
      <c r="D7" s="30"/>
      <c r="E7" s="29" t="s">
        <v>41</v>
      </c>
      <c r="F7" s="29" t="s">
        <v>42</v>
      </c>
      <c r="G7" s="29" t="s">
        <v>43</v>
      </c>
      <c r="H7" s="29" t="s">
        <v>43</v>
      </c>
      <c r="I7" s="29" t="s">
        <v>44</v>
      </c>
      <c r="J7" s="29" t="s">
        <v>45</v>
      </c>
      <c r="K7" s="29" t="s">
        <v>45</v>
      </c>
      <c r="L7" s="29" t="s">
        <v>45</v>
      </c>
      <c r="M7" s="29">
        <v>94869</v>
      </c>
      <c r="N7" s="32">
        <f t="shared" si="1"/>
        <v>23906.988000000001</v>
      </c>
      <c r="O7" s="29">
        <v>379</v>
      </c>
      <c r="P7" s="33">
        <f t="shared" si="2"/>
        <v>3.9949825548914819E-3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44587</v>
      </c>
      <c r="B8" s="29" t="s">
        <v>39</v>
      </c>
      <c r="C8" s="29" t="s">
        <v>40</v>
      </c>
      <c r="D8" s="30"/>
      <c r="E8" s="29" t="s">
        <v>41</v>
      </c>
      <c r="F8" s="29" t="s">
        <v>42</v>
      </c>
      <c r="G8" s="29" t="s">
        <v>43</v>
      </c>
      <c r="H8" s="29" t="s">
        <v>43</v>
      </c>
      <c r="I8" s="29" t="s">
        <v>44</v>
      </c>
      <c r="J8" s="29" t="s">
        <v>45</v>
      </c>
      <c r="K8" s="29" t="s">
        <v>45</v>
      </c>
      <c r="L8" s="29" t="s">
        <v>45</v>
      </c>
      <c r="M8" s="29">
        <v>94016</v>
      </c>
      <c r="N8" s="32">
        <f t="shared" si="1"/>
        <v>23692.031999999999</v>
      </c>
      <c r="O8" s="29">
        <v>360</v>
      </c>
      <c r="P8" s="33">
        <f t="shared" si="2"/>
        <v>3.8291354663036077E-3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44588</v>
      </c>
      <c r="B9" s="29" t="s">
        <v>39</v>
      </c>
      <c r="C9" s="29" t="s">
        <v>40</v>
      </c>
      <c r="D9" s="30"/>
      <c r="E9" s="29" t="s">
        <v>41</v>
      </c>
      <c r="F9" s="29" t="s">
        <v>42</v>
      </c>
      <c r="G9" s="29" t="s">
        <v>43</v>
      </c>
      <c r="H9" s="29" t="s">
        <v>43</v>
      </c>
      <c r="I9" s="29" t="s">
        <v>44</v>
      </c>
      <c r="J9" s="29" t="s">
        <v>45</v>
      </c>
      <c r="K9" s="29" t="s">
        <v>45</v>
      </c>
      <c r="L9" s="29" t="s">
        <v>45</v>
      </c>
      <c r="M9" s="29">
        <v>94157</v>
      </c>
      <c r="N9" s="32">
        <f t="shared" si="1"/>
        <v>23727.563999999998</v>
      </c>
      <c r="O9" s="29">
        <v>463</v>
      </c>
      <c r="P9" s="33">
        <f t="shared" si="2"/>
        <v>4.9173189460156976E-3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44589</v>
      </c>
      <c r="B10" s="29" t="s">
        <v>39</v>
      </c>
      <c r="C10" s="29" t="s">
        <v>40</v>
      </c>
      <c r="D10" s="30"/>
      <c r="E10" s="29" t="s">
        <v>41</v>
      </c>
      <c r="F10" s="29" t="s">
        <v>42</v>
      </c>
      <c r="G10" s="29" t="s">
        <v>43</v>
      </c>
      <c r="H10" s="29" t="s">
        <v>43</v>
      </c>
      <c r="I10" s="29" t="s">
        <v>44</v>
      </c>
      <c r="J10" s="29" t="s">
        <v>45</v>
      </c>
      <c r="K10" s="29" t="s">
        <v>45</v>
      </c>
      <c r="L10" s="29" t="s">
        <v>45</v>
      </c>
      <c r="M10" s="29">
        <v>94222</v>
      </c>
      <c r="N10" s="32">
        <f t="shared" si="1"/>
        <v>23743.944</v>
      </c>
      <c r="O10" s="29">
        <v>410</v>
      </c>
      <c r="P10" s="33">
        <f t="shared" si="2"/>
        <v>4.3514253571352761E-3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44590</v>
      </c>
      <c r="B11" s="29" t="s">
        <v>39</v>
      </c>
      <c r="C11" s="29" t="s">
        <v>40</v>
      </c>
      <c r="D11" s="30"/>
      <c r="E11" s="29" t="s">
        <v>41</v>
      </c>
      <c r="F11" s="29" t="s">
        <v>42</v>
      </c>
      <c r="G11" s="29" t="s">
        <v>43</v>
      </c>
      <c r="H11" s="29" t="s">
        <v>43</v>
      </c>
      <c r="I11" s="29" t="s">
        <v>44</v>
      </c>
      <c r="J11" s="29" t="s">
        <v>45</v>
      </c>
      <c r="K11" s="29" t="s">
        <v>45</v>
      </c>
      <c r="L11" s="29" t="s">
        <v>45</v>
      </c>
      <c r="M11" s="29">
        <v>99078</v>
      </c>
      <c r="N11" s="32">
        <f t="shared" si="1"/>
        <v>24967.655999999999</v>
      </c>
      <c r="O11" s="29">
        <v>645</v>
      </c>
      <c r="P11" s="33">
        <f t="shared" si="2"/>
        <v>6.5100224065887486E-3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44591</v>
      </c>
      <c r="B12" s="29" t="s">
        <v>39</v>
      </c>
      <c r="C12" s="29" t="s">
        <v>40</v>
      </c>
      <c r="D12" s="30"/>
      <c r="E12" s="29" t="s">
        <v>41</v>
      </c>
      <c r="F12" s="29" t="s">
        <v>42</v>
      </c>
      <c r="G12" s="29" t="s">
        <v>43</v>
      </c>
      <c r="H12" s="29" t="s">
        <v>43</v>
      </c>
      <c r="I12" s="29" t="s">
        <v>44</v>
      </c>
      <c r="J12" s="29" t="s">
        <v>45</v>
      </c>
      <c r="K12" s="29" t="s">
        <v>45</v>
      </c>
      <c r="L12" s="29" t="s">
        <v>45</v>
      </c>
      <c r="M12" s="29">
        <v>96215</v>
      </c>
      <c r="N12" s="32">
        <f t="shared" si="1"/>
        <v>24246.18</v>
      </c>
      <c r="O12" s="29">
        <v>305</v>
      </c>
      <c r="P12" s="33">
        <f t="shared" si="2"/>
        <v>3.1699838902458036E-3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44592</v>
      </c>
      <c r="B13" s="29" t="s">
        <v>39</v>
      </c>
      <c r="C13" s="29" t="s">
        <v>40</v>
      </c>
      <c r="D13" s="30"/>
      <c r="E13" s="29" t="s">
        <v>41</v>
      </c>
      <c r="F13" s="29" t="s">
        <v>42</v>
      </c>
      <c r="G13" s="29" t="s">
        <v>43</v>
      </c>
      <c r="H13" s="29" t="s">
        <v>43</v>
      </c>
      <c r="I13" s="29" t="s">
        <v>44</v>
      </c>
      <c r="J13" s="29" t="s">
        <v>45</v>
      </c>
      <c r="K13" s="29" t="s">
        <v>45</v>
      </c>
      <c r="L13" s="29" t="s">
        <v>45</v>
      </c>
      <c r="M13" s="29">
        <v>43121</v>
      </c>
      <c r="N13" s="32">
        <f t="shared" si="1"/>
        <v>10866.492</v>
      </c>
      <c r="O13" s="29">
        <v>112</v>
      </c>
      <c r="P13" s="33">
        <f t="shared" si="2"/>
        <v>2.5973423621901163E-3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44593</v>
      </c>
      <c r="B14" s="29" t="s">
        <v>39</v>
      </c>
      <c r="C14" s="29" t="s">
        <v>40</v>
      </c>
      <c r="D14" s="30"/>
      <c r="E14" s="29" t="s">
        <v>41</v>
      </c>
      <c r="F14" s="29" t="s">
        <v>42</v>
      </c>
      <c r="G14" s="29" t="s">
        <v>43</v>
      </c>
      <c r="H14" s="29" t="s">
        <v>43</v>
      </c>
      <c r="I14" s="29" t="s">
        <v>44</v>
      </c>
      <c r="J14" s="29" t="s">
        <v>45</v>
      </c>
      <c r="K14" s="29" t="s">
        <v>45</v>
      </c>
      <c r="L14" s="29" t="s">
        <v>45</v>
      </c>
      <c r="M14" s="29">
        <v>56541</v>
      </c>
      <c r="N14" s="32">
        <f t="shared" si="1"/>
        <v>14248.332</v>
      </c>
      <c r="O14" s="29">
        <v>113</v>
      </c>
      <c r="P14" s="33">
        <f t="shared" si="2"/>
        <v>1.9985497249783344E-3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44594</v>
      </c>
      <c r="B15" s="29" t="s">
        <v>39</v>
      </c>
      <c r="C15" s="29" t="s">
        <v>40</v>
      </c>
      <c r="D15" s="30"/>
      <c r="E15" s="29" t="s">
        <v>41</v>
      </c>
      <c r="F15" s="29" t="s">
        <v>42</v>
      </c>
      <c r="G15" s="29" t="s">
        <v>43</v>
      </c>
      <c r="H15" s="29" t="s">
        <v>43</v>
      </c>
      <c r="I15" s="29" t="s">
        <v>44</v>
      </c>
      <c r="J15" s="29" t="s">
        <v>45</v>
      </c>
      <c r="K15" s="29" t="s">
        <v>45</v>
      </c>
      <c r="L15" s="29" t="s">
        <v>45</v>
      </c>
      <c r="M15" s="29">
        <v>48850</v>
      </c>
      <c r="N15" s="32">
        <f t="shared" si="1"/>
        <v>12310.2</v>
      </c>
      <c r="O15" s="29">
        <v>260</v>
      </c>
      <c r="P15" s="33">
        <f t="shared" si="2"/>
        <v>5.3224155578300925E-3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44595</v>
      </c>
      <c r="B16" s="29" t="s">
        <v>39</v>
      </c>
      <c r="C16" s="29" t="s">
        <v>40</v>
      </c>
      <c r="D16" s="30"/>
      <c r="E16" s="29" t="s">
        <v>41</v>
      </c>
      <c r="F16" s="29" t="s">
        <v>42</v>
      </c>
      <c r="G16" s="29" t="s">
        <v>43</v>
      </c>
      <c r="H16" s="29" t="s">
        <v>43</v>
      </c>
      <c r="I16" s="29" t="s">
        <v>44</v>
      </c>
      <c r="J16" s="29" t="s">
        <v>45</v>
      </c>
      <c r="K16" s="29" t="s">
        <v>45</v>
      </c>
      <c r="L16" s="29" t="s">
        <v>45</v>
      </c>
      <c r="M16" s="29">
        <v>128001</v>
      </c>
      <c r="N16" s="32">
        <f t="shared" si="1"/>
        <v>32256.252</v>
      </c>
      <c r="O16" s="29">
        <v>660</v>
      </c>
      <c r="P16" s="33">
        <f t="shared" si="2"/>
        <v>5.1562097171115847E-3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  <row r="17" spans="1:39" x14ac:dyDescent="0.25">
      <c r="A17" s="28">
        <v>44596</v>
      </c>
      <c r="B17" s="29" t="s">
        <v>39</v>
      </c>
      <c r="C17" s="29" t="s">
        <v>40</v>
      </c>
      <c r="D17" s="30"/>
      <c r="E17" s="29" t="s">
        <v>41</v>
      </c>
      <c r="F17" s="29" t="s">
        <v>42</v>
      </c>
      <c r="G17" s="29" t="s">
        <v>43</v>
      </c>
      <c r="H17" s="29" t="s">
        <v>43</v>
      </c>
      <c r="I17" s="29" t="s">
        <v>44</v>
      </c>
      <c r="J17" s="29" t="s">
        <v>45</v>
      </c>
      <c r="K17" s="29" t="s">
        <v>45</v>
      </c>
      <c r="L17" s="29" t="s">
        <v>45</v>
      </c>
      <c r="M17" s="29">
        <v>114020</v>
      </c>
      <c r="N17" s="32">
        <f t="shared" si="1"/>
        <v>28733.040000000001</v>
      </c>
      <c r="O17" s="29">
        <v>655</v>
      </c>
      <c r="P17" s="33">
        <f t="shared" si="2"/>
        <v>5.7446062094369411E-3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</row>
    <row r="18" spans="1:39" x14ac:dyDescent="0.25">
      <c r="A18" s="28">
        <v>44597</v>
      </c>
      <c r="B18" s="29" t="s">
        <v>39</v>
      </c>
      <c r="C18" s="29" t="s">
        <v>40</v>
      </c>
      <c r="D18" s="30"/>
      <c r="E18" s="29" t="s">
        <v>41</v>
      </c>
      <c r="F18" s="29" t="s">
        <v>42</v>
      </c>
      <c r="G18" s="29" t="s">
        <v>43</v>
      </c>
      <c r="H18" s="29" t="s">
        <v>43</v>
      </c>
      <c r="I18" s="29" t="s">
        <v>44</v>
      </c>
      <c r="J18" s="29" t="s">
        <v>45</v>
      </c>
      <c r="K18" s="29" t="s">
        <v>45</v>
      </c>
      <c r="L18" s="29" t="s">
        <v>45</v>
      </c>
      <c r="M18" s="29">
        <v>113776</v>
      </c>
      <c r="N18" s="32">
        <f t="shared" si="1"/>
        <v>28671.552</v>
      </c>
      <c r="O18" s="29">
        <v>594</v>
      </c>
      <c r="P18" s="33">
        <f t="shared" si="2"/>
        <v>5.2207846997609341E-3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</row>
    <row r="19" spans="1:39" x14ac:dyDescent="0.25">
      <c r="A19" s="28">
        <v>44598</v>
      </c>
      <c r="B19" s="29" t="s">
        <v>39</v>
      </c>
      <c r="C19" s="29" t="s">
        <v>40</v>
      </c>
      <c r="D19" s="30"/>
      <c r="E19" s="29" t="s">
        <v>41</v>
      </c>
      <c r="F19" s="29" t="s">
        <v>42</v>
      </c>
      <c r="G19" s="29" t="s">
        <v>43</v>
      </c>
      <c r="H19" s="29" t="s">
        <v>43</v>
      </c>
      <c r="I19" s="29" t="s">
        <v>44</v>
      </c>
      <c r="J19" s="29" t="s">
        <v>45</v>
      </c>
      <c r="K19" s="29" t="s">
        <v>45</v>
      </c>
      <c r="L19" s="29" t="s">
        <v>45</v>
      </c>
      <c r="M19" s="29">
        <v>115010</v>
      </c>
      <c r="N19" s="32">
        <f t="shared" si="1"/>
        <v>28982.52</v>
      </c>
      <c r="O19" s="29">
        <v>493</v>
      </c>
      <c r="P19" s="33">
        <f t="shared" si="2"/>
        <v>4.286583775323885E-3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</row>
    <row r="20" spans="1:39" x14ac:dyDescent="0.25">
      <c r="A20" s="28">
        <v>44599</v>
      </c>
      <c r="B20" s="29" t="s">
        <v>39</v>
      </c>
      <c r="C20" s="29" t="s">
        <v>40</v>
      </c>
      <c r="D20" s="30"/>
      <c r="E20" s="29" t="s">
        <v>41</v>
      </c>
      <c r="F20" s="29" t="s">
        <v>42</v>
      </c>
      <c r="G20" s="29" t="s">
        <v>43</v>
      </c>
      <c r="H20" s="29" t="s">
        <v>43</v>
      </c>
      <c r="I20" s="29" t="s">
        <v>44</v>
      </c>
      <c r="J20" s="29" t="s">
        <v>45</v>
      </c>
      <c r="K20" s="29" t="s">
        <v>45</v>
      </c>
      <c r="L20" s="29" t="s">
        <v>45</v>
      </c>
      <c r="M20" s="29">
        <v>112631</v>
      </c>
      <c r="N20" s="32">
        <f t="shared" si="1"/>
        <v>28383.011999999999</v>
      </c>
      <c r="O20" s="29">
        <v>592</v>
      </c>
      <c r="P20" s="33">
        <f t="shared" si="2"/>
        <v>5.2561017837007571E-3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</row>
    <row r="21" spans="1:39" x14ac:dyDescent="0.25">
      <c r="A21" s="28">
        <v>44600</v>
      </c>
      <c r="B21" s="29" t="s">
        <v>39</v>
      </c>
      <c r="C21" s="29" t="s">
        <v>40</v>
      </c>
      <c r="D21" s="30"/>
      <c r="E21" s="29" t="s">
        <v>41</v>
      </c>
      <c r="F21" s="29" t="s">
        <v>42</v>
      </c>
      <c r="G21" s="29" t="s">
        <v>43</v>
      </c>
      <c r="H21" s="29" t="s">
        <v>43</v>
      </c>
      <c r="I21" s="29" t="s">
        <v>44</v>
      </c>
      <c r="J21" s="29" t="s">
        <v>45</v>
      </c>
      <c r="K21" s="29" t="s">
        <v>45</v>
      </c>
      <c r="L21" s="29" t="s">
        <v>45</v>
      </c>
      <c r="M21" s="29">
        <v>109280</v>
      </c>
      <c r="N21" s="32">
        <f t="shared" si="1"/>
        <v>27538.560000000001</v>
      </c>
      <c r="O21" s="29">
        <v>366</v>
      </c>
      <c r="P21" s="33">
        <f t="shared" si="2"/>
        <v>3.349194729136164E-3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</row>
    <row r="22" spans="1:39" x14ac:dyDescent="0.25">
      <c r="A22" s="28">
        <v>44601</v>
      </c>
      <c r="B22" s="29" t="s">
        <v>39</v>
      </c>
      <c r="C22" s="29" t="s">
        <v>40</v>
      </c>
      <c r="D22" s="30"/>
      <c r="E22" s="29" t="s">
        <v>41</v>
      </c>
      <c r="F22" s="29" t="s">
        <v>42</v>
      </c>
      <c r="G22" s="29" t="s">
        <v>43</v>
      </c>
      <c r="H22" s="29" t="s">
        <v>43</v>
      </c>
      <c r="I22" s="29" t="s">
        <v>44</v>
      </c>
      <c r="J22" s="29" t="s">
        <v>45</v>
      </c>
      <c r="K22" s="29" t="s">
        <v>45</v>
      </c>
      <c r="L22" s="29" t="s">
        <v>45</v>
      </c>
      <c r="M22" s="29">
        <v>108462</v>
      </c>
      <c r="N22" s="32">
        <f t="shared" si="1"/>
        <v>27332.423999999999</v>
      </c>
      <c r="O22" s="29">
        <v>310</v>
      </c>
      <c r="P22" s="33">
        <f t="shared" si="2"/>
        <v>2.8581438660544708E-3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</row>
    <row r="23" spans="1:39" x14ac:dyDescent="0.25">
      <c r="A23" s="28">
        <v>44602</v>
      </c>
      <c r="B23" s="29" t="s">
        <v>39</v>
      </c>
      <c r="C23" s="29" t="s">
        <v>40</v>
      </c>
      <c r="D23" s="30"/>
      <c r="E23" s="29" t="s">
        <v>41</v>
      </c>
      <c r="F23" s="29" t="s">
        <v>42</v>
      </c>
      <c r="G23" s="29" t="s">
        <v>43</v>
      </c>
      <c r="H23" s="29" t="s">
        <v>43</v>
      </c>
      <c r="I23" s="29" t="s">
        <v>44</v>
      </c>
      <c r="J23" s="29" t="s">
        <v>45</v>
      </c>
      <c r="K23" s="29" t="s">
        <v>45</v>
      </c>
      <c r="L23" s="29" t="s">
        <v>45</v>
      </c>
      <c r="M23" s="29">
        <v>143212</v>
      </c>
      <c r="N23" s="32">
        <f t="shared" si="1"/>
        <v>36089.423999999999</v>
      </c>
      <c r="O23" s="29">
        <v>221</v>
      </c>
      <c r="P23" s="33">
        <f t="shared" si="2"/>
        <v>1.5431667737340446E-3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M29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9" width="12.6640625" hidden="1"/>
  </cols>
  <sheetData>
    <row r="1" spans="1:39" ht="15.75" customHeight="1" x14ac:dyDescent="0.3">
      <c r="A1" s="36"/>
      <c r="B1" s="37"/>
      <c r="C1" s="37"/>
      <c r="D1" s="38"/>
      <c r="E1" s="36"/>
      <c r="F1" s="36"/>
      <c r="G1" s="39"/>
      <c r="H1" s="40"/>
      <c r="I1" s="41"/>
      <c r="J1" s="41"/>
      <c r="K1" s="41"/>
      <c r="L1" s="41"/>
      <c r="M1" s="42">
        <f t="shared" ref="M1:N1" si="0">SUM(M3:M23)</f>
        <v>3831844</v>
      </c>
      <c r="N1" s="42">
        <f t="shared" si="0"/>
        <v>402343.62000000005</v>
      </c>
      <c r="O1" s="42"/>
      <c r="P1" s="42"/>
      <c r="Q1" s="42"/>
      <c r="R1" s="42"/>
      <c r="S1" s="42"/>
      <c r="T1" s="44"/>
      <c r="U1" s="45"/>
      <c r="V1" s="46"/>
      <c r="W1" s="47"/>
      <c r="X1" s="47"/>
      <c r="Y1" s="47"/>
      <c r="Z1" s="48"/>
      <c r="AA1" s="48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39" ht="15.75" customHeight="1" x14ac:dyDescent="0.3">
      <c r="A2" s="15" t="s">
        <v>0</v>
      </c>
      <c r="B2" s="50" t="s">
        <v>1</v>
      </c>
      <c r="C2" s="50" t="s">
        <v>2</v>
      </c>
      <c r="D2" s="51" t="s">
        <v>3</v>
      </c>
      <c r="E2" s="52" t="s">
        <v>4</v>
      </c>
      <c r="F2" s="52" t="s">
        <v>5</v>
      </c>
      <c r="G2" s="53" t="s">
        <v>6</v>
      </c>
      <c r="H2" s="54" t="s">
        <v>7</v>
      </c>
      <c r="I2" s="55" t="s">
        <v>8</v>
      </c>
      <c r="J2" s="55" t="s">
        <v>9</v>
      </c>
      <c r="K2" s="55" t="s">
        <v>10</v>
      </c>
      <c r="L2" s="55" t="s">
        <v>11</v>
      </c>
      <c r="M2" s="56" t="s">
        <v>12</v>
      </c>
      <c r="N2" s="56" t="s">
        <v>13</v>
      </c>
      <c r="O2" s="56" t="s">
        <v>14</v>
      </c>
      <c r="P2" s="56" t="s">
        <v>15</v>
      </c>
      <c r="Q2" s="56" t="s">
        <v>16</v>
      </c>
      <c r="R2" s="56" t="s">
        <v>17</v>
      </c>
      <c r="S2" s="56" t="s">
        <v>18</v>
      </c>
      <c r="T2" s="57" t="s">
        <v>19</v>
      </c>
      <c r="U2" s="58" t="s">
        <v>20</v>
      </c>
      <c r="V2" s="59" t="s">
        <v>21</v>
      </c>
      <c r="W2" s="60" t="s">
        <v>22</v>
      </c>
      <c r="X2" s="60" t="s">
        <v>23</v>
      </c>
      <c r="Y2" s="60" t="s">
        <v>24</v>
      </c>
      <c r="Z2" s="61" t="s">
        <v>25</v>
      </c>
      <c r="AA2" s="61" t="s">
        <v>26</v>
      </c>
      <c r="AB2" s="60" t="s">
        <v>27</v>
      </c>
      <c r="AC2" s="60" t="s">
        <v>28</v>
      </c>
      <c r="AD2" s="60" t="s">
        <v>29</v>
      </c>
      <c r="AE2" s="60" t="s">
        <v>30</v>
      </c>
      <c r="AF2" s="60" t="s">
        <v>31</v>
      </c>
      <c r="AG2" s="60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37</v>
      </c>
      <c r="AM2" s="60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42</v>
      </c>
      <c r="G3" s="29" t="s">
        <v>43</v>
      </c>
      <c r="H3" s="29" t="s">
        <v>43</v>
      </c>
      <c r="I3" s="29" t="s">
        <v>44</v>
      </c>
      <c r="J3" s="29" t="s">
        <v>45</v>
      </c>
      <c r="K3" s="29" t="s">
        <v>45</v>
      </c>
      <c r="L3" s="29" t="s">
        <v>45</v>
      </c>
      <c r="M3" s="31">
        <v>176158</v>
      </c>
      <c r="N3" s="29">
        <f t="shared" ref="N3:N23" si="1">M3*0.105</f>
        <v>18496.59</v>
      </c>
      <c r="O3" s="31">
        <v>618</v>
      </c>
      <c r="P3" s="62">
        <f t="shared" ref="P3:P23" si="2">O3/M3</f>
        <v>3.5082142167826612E-3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63">
        <v>44583</v>
      </c>
      <c r="B4" s="64" t="s">
        <v>39</v>
      </c>
      <c r="C4" s="64" t="s">
        <v>40</v>
      </c>
      <c r="D4" s="64"/>
      <c r="E4" s="64" t="s">
        <v>41</v>
      </c>
      <c r="F4" s="29" t="s">
        <v>42</v>
      </c>
      <c r="G4" s="64" t="s">
        <v>43</v>
      </c>
      <c r="H4" s="64" t="s">
        <v>43</v>
      </c>
      <c r="I4" s="29" t="s">
        <v>44</v>
      </c>
      <c r="J4" s="64" t="s">
        <v>45</v>
      </c>
      <c r="K4" s="64" t="s">
        <v>45</v>
      </c>
      <c r="L4" s="64" t="s">
        <v>45</v>
      </c>
      <c r="M4" s="31">
        <v>191991</v>
      </c>
      <c r="N4" s="29">
        <f t="shared" si="1"/>
        <v>20159.055</v>
      </c>
      <c r="O4" s="31">
        <v>567</v>
      </c>
      <c r="P4" s="65">
        <f t="shared" si="2"/>
        <v>2.953263434223479E-3</v>
      </c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</row>
    <row r="5" spans="1:39" ht="15.75" customHeight="1" x14ac:dyDescent="0.3">
      <c r="A5" s="63">
        <v>44584</v>
      </c>
      <c r="B5" s="64" t="s">
        <v>39</v>
      </c>
      <c r="C5" s="64" t="s">
        <v>40</v>
      </c>
      <c r="D5" s="64"/>
      <c r="E5" s="64" t="s">
        <v>41</v>
      </c>
      <c r="F5" s="29" t="s">
        <v>42</v>
      </c>
      <c r="G5" s="64" t="s">
        <v>43</v>
      </c>
      <c r="H5" s="64" t="s">
        <v>43</v>
      </c>
      <c r="I5" s="29" t="s">
        <v>44</v>
      </c>
      <c r="J5" s="64" t="s">
        <v>45</v>
      </c>
      <c r="K5" s="64" t="s">
        <v>45</v>
      </c>
      <c r="L5" s="64" t="s">
        <v>45</v>
      </c>
      <c r="M5" s="31">
        <v>181290</v>
      </c>
      <c r="N5" s="29">
        <f t="shared" si="1"/>
        <v>19035.45</v>
      </c>
      <c r="O5" s="31">
        <v>534</v>
      </c>
      <c r="P5" s="65">
        <f t="shared" si="2"/>
        <v>2.945556842627834E-3</v>
      </c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</row>
    <row r="6" spans="1:39" x14ac:dyDescent="0.25">
      <c r="A6" s="63">
        <v>44585</v>
      </c>
      <c r="B6" s="64" t="s">
        <v>39</v>
      </c>
      <c r="C6" s="64" t="s">
        <v>40</v>
      </c>
      <c r="D6" s="64"/>
      <c r="E6" s="64" t="s">
        <v>41</v>
      </c>
      <c r="F6" s="29" t="s">
        <v>42</v>
      </c>
      <c r="G6" s="64" t="s">
        <v>43</v>
      </c>
      <c r="H6" s="64" t="s">
        <v>43</v>
      </c>
      <c r="I6" s="29" t="s">
        <v>44</v>
      </c>
      <c r="J6" s="64" t="s">
        <v>45</v>
      </c>
      <c r="K6" s="64" t="s">
        <v>45</v>
      </c>
      <c r="L6" s="64" t="s">
        <v>45</v>
      </c>
      <c r="M6" s="66">
        <v>181059</v>
      </c>
      <c r="N6" s="29">
        <f t="shared" si="1"/>
        <v>19011.195</v>
      </c>
      <c r="O6" s="66">
        <v>586</v>
      </c>
      <c r="P6" s="65">
        <f t="shared" si="2"/>
        <v>3.2365140644762206E-3</v>
      </c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</row>
    <row r="7" spans="1:39" x14ac:dyDescent="0.25">
      <c r="A7" s="63">
        <v>44586</v>
      </c>
      <c r="B7" s="64" t="s">
        <v>39</v>
      </c>
      <c r="C7" s="64" t="s">
        <v>40</v>
      </c>
      <c r="D7" s="64"/>
      <c r="E7" s="64" t="s">
        <v>41</v>
      </c>
      <c r="F7" s="29" t="s">
        <v>42</v>
      </c>
      <c r="G7" s="64" t="s">
        <v>43</v>
      </c>
      <c r="H7" s="64" t="s">
        <v>43</v>
      </c>
      <c r="I7" s="29" t="s">
        <v>44</v>
      </c>
      <c r="J7" s="64" t="s">
        <v>45</v>
      </c>
      <c r="K7" s="64" t="s">
        <v>45</v>
      </c>
      <c r="L7" s="64" t="s">
        <v>45</v>
      </c>
      <c r="M7" s="67">
        <v>180956</v>
      </c>
      <c r="N7" s="29">
        <f t="shared" si="1"/>
        <v>19000.38</v>
      </c>
      <c r="O7" s="67">
        <v>525</v>
      </c>
      <c r="P7" s="65">
        <f t="shared" si="2"/>
        <v>2.901257764318398E-3</v>
      </c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</row>
    <row r="8" spans="1:39" x14ac:dyDescent="0.25">
      <c r="A8" s="63">
        <v>44587</v>
      </c>
      <c r="B8" s="64" t="s">
        <v>39</v>
      </c>
      <c r="C8" s="64" t="s">
        <v>40</v>
      </c>
      <c r="D8" s="64"/>
      <c r="E8" s="64" t="s">
        <v>41</v>
      </c>
      <c r="F8" s="29" t="s">
        <v>42</v>
      </c>
      <c r="G8" s="64" t="s">
        <v>43</v>
      </c>
      <c r="H8" s="64" t="s">
        <v>43</v>
      </c>
      <c r="I8" s="29" t="s">
        <v>44</v>
      </c>
      <c r="J8" s="64" t="s">
        <v>45</v>
      </c>
      <c r="K8" s="64" t="s">
        <v>45</v>
      </c>
      <c r="L8" s="64" t="s">
        <v>45</v>
      </c>
      <c r="M8" s="67">
        <v>181009</v>
      </c>
      <c r="N8" s="29">
        <f t="shared" si="1"/>
        <v>19005.945</v>
      </c>
      <c r="O8" s="67">
        <v>522</v>
      </c>
      <c r="P8" s="65">
        <f t="shared" si="2"/>
        <v>2.8838345054665788E-3</v>
      </c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</row>
    <row r="9" spans="1:39" x14ac:dyDescent="0.25">
      <c r="A9" s="63">
        <v>44588</v>
      </c>
      <c r="B9" s="64" t="s">
        <v>39</v>
      </c>
      <c r="C9" s="64" t="s">
        <v>40</v>
      </c>
      <c r="D9" s="64"/>
      <c r="E9" s="64" t="s">
        <v>41</v>
      </c>
      <c r="F9" s="29" t="s">
        <v>42</v>
      </c>
      <c r="G9" s="64" t="s">
        <v>43</v>
      </c>
      <c r="H9" s="64" t="s">
        <v>43</v>
      </c>
      <c r="I9" s="29" t="s">
        <v>44</v>
      </c>
      <c r="J9" s="64" t="s">
        <v>45</v>
      </c>
      <c r="K9" s="64" t="s">
        <v>45</v>
      </c>
      <c r="L9" s="64" t="s">
        <v>45</v>
      </c>
      <c r="M9" s="67">
        <v>186065</v>
      </c>
      <c r="N9" s="29">
        <f t="shared" si="1"/>
        <v>19536.825000000001</v>
      </c>
      <c r="O9" s="67">
        <v>668</v>
      </c>
      <c r="P9" s="65">
        <f t="shared" si="2"/>
        <v>3.5901432295165668E-3</v>
      </c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</row>
    <row r="10" spans="1:39" x14ac:dyDescent="0.25">
      <c r="A10" s="63">
        <v>44589</v>
      </c>
      <c r="B10" s="64" t="s">
        <v>39</v>
      </c>
      <c r="C10" s="64" t="s">
        <v>40</v>
      </c>
      <c r="D10" s="64"/>
      <c r="E10" s="64" t="s">
        <v>41</v>
      </c>
      <c r="F10" s="29" t="s">
        <v>42</v>
      </c>
      <c r="G10" s="64" t="s">
        <v>43</v>
      </c>
      <c r="H10" s="64" t="s">
        <v>43</v>
      </c>
      <c r="I10" s="29" t="s">
        <v>44</v>
      </c>
      <c r="J10" s="64" t="s">
        <v>45</v>
      </c>
      <c r="K10" s="64" t="s">
        <v>45</v>
      </c>
      <c r="L10" s="64" t="s">
        <v>45</v>
      </c>
      <c r="M10" s="67">
        <v>191666</v>
      </c>
      <c r="N10" s="29">
        <f t="shared" si="1"/>
        <v>20124.93</v>
      </c>
      <c r="O10" s="67">
        <v>737</v>
      </c>
      <c r="P10" s="65">
        <f t="shared" si="2"/>
        <v>3.8452307660200558E-3</v>
      </c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</row>
    <row r="11" spans="1:39" x14ac:dyDescent="0.25">
      <c r="A11" s="63">
        <v>44590</v>
      </c>
      <c r="B11" s="64" t="s">
        <v>39</v>
      </c>
      <c r="C11" s="64" t="s">
        <v>40</v>
      </c>
      <c r="D11" s="64"/>
      <c r="E11" s="64" t="s">
        <v>41</v>
      </c>
      <c r="F11" s="29" t="s">
        <v>42</v>
      </c>
      <c r="G11" s="64" t="s">
        <v>43</v>
      </c>
      <c r="H11" s="64" t="s">
        <v>43</v>
      </c>
      <c r="I11" s="29" t="s">
        <v>44</v>
      </c>
      <c r="J11" s="64" t="s">
        <v>45</v>
      </c>
      <c r="K11" s="64" t="s">
        <v>45</v>
      </c>
      <c r="L11" s="64" t="s">
        <v>45</v>
      </c>
      <c r="M11" s="67">
        <v>135019</v>
      </c>
      <c r="N11" s="29">
        <f t="shared" si="1"/>
        <v>14176.994999999999</v>
      </c>
      <c r="O11" s="67">
        <v>482</v>
      </c>
      <c r="P11" s="65">
        <f t="shared" si="2"/>
        <v>3.5698679445115133E-3</v>
      </c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</row>
    <row r="12" spans="1:39" x14ac:dyDescent="0.25">
      <c r="A12" s="63">
        <v>44591</v>
      </c>
      <c r="B12" s="64" t="s">
        <v>39</v>
      </c>
      <c r="C12" s="64" t="s">
        <v>40</v>
      </c>
      <c r="D12" s="64"/>
      <c r="E12" s="64" t="s">
        <v>41</v>
      </c>
      <c r="F12" s="29" t="s">
        <v>42</v>
      </c>
      <c r="G12" s="64" t="s">
        <v>43</v>
      </c>
      <c r="H12" s="64" t="s">
        <v>43</v>
      </c>
      <c r="I12" s="29" t="s">
        <v>44</v>
      </c>
      <c r="J12" s="64" t="s">
        <v>45</v>
      </c>
      <c r="K12" s="64" t="s">
        <v>45</v>
      </c>
      <c r="L12" s="64" t="s">
        <v>45</v>
      </c>
      <c r="M12" s="67">
        <v>203186</v>
      </c>
      <c r="N12" s="29">
        <f t="shared" si="1"/>
        <v>21334.53</v>
      </c>
      <c r="O12" s="67">
        <v>726</v>
      </c>
      <c r="P12" s="65">
        <f t="shared" si="2"/>
        <v>3.5730808224976132E-3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</row>
    <row r="13" spans="1:39" x14ac:dyDescent="0.25">
      <c r="A13" s="63">
        <v>44592</v>
      </c>
      <c r="B13" s="64" t="s">
        <v>39</v>
      </c>
      <c r="C13" s="64" t="s">
        <v>40</v>
      </c>
      <c r="D13" s="64"/>
      <c r="E13" s="64" t="s">
        <v>41</v>
      </c>
      <c r="F13" s="29" t="s">
        <v>42</v>
      </c>
      <c r="G13" s="64" t="s">
        <v>43</v>
      </c>
      <c r="H13" s="64" t="s">
        <v>43</v>
      </c>
      <c r="I13" s="29" t="s">
        <v>44</v>
      </c>
      <c r="J13" s="64" t="s">
        <v>45</v>
      </c>
      <c r="K13" s="64" t="s">
        <v>45</v>
      </c>
      <c r="L13" s="64" t="s">
        <v>45</v>
      </c>
      <c r="M13" s="67">
        <v>234651</v>
      </c>
      <c r="N13" s="29">
        <f t="shared" si="1"/>
        <v>24638.355</v>
      </c>
      <c r="O13" s="67">
        <v>246</v>
      </c>
      <c r="P13" s="65">
        <f t="shared" si="2"/>
        <v>1.0483654448521422E-3</v>
      </c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</row>
    <row r="14" spans="1:39" x14ac:dyDescent="0.25">
      <c r="A14" s="63">
        <v>44593</v>
      </c>
      <c r="B14" s="64" t="s">
        <v>39</v>
      </c>
      <c r="C14" s="64" t="s">
        <v>40</v>
      </c>
      <c r="D14" s="64"/>
      <c r="E14" s="64" t="s">
        <v>41</v>
      </c>
      <c r="F14" s="29" t="s">
        <v>42</v>
      </c>
      <c r="G14" s="64" t="s">
        <v>43</v>
      </c>
      <c r="H14" s="64" t="s">
        <v>43</v>
      </c>
      <c r="I14" s="29" t="s">
        <v>44</v>
      </c>
      <c r="J14" s="64" t="s">
        <v>45</v>
      </c>
      <c r="K14" s="64" t="s">
        <v>45</v>
      </c>
      <c r="L14" s="64" t="s">
        <v>45</v>
      </c>
      <c r="M14" s="67">
        <v>134324</v>
      </c>
      <c r="N14" s="29">
        <f t="shared" si="1"/>
        <v>14104.019999999999</v>
      </c>
      <c r="O14" s="67">
        <v>112</v>
      </c>
      <c r="P14" s="65">
        <f t="shared" si="2"/>
        <v>8.3380483011226587E-4</v>
      </c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</row>
    <row r="15" spans="1:39" x14ac:dyDescent="0.25">
      <c r="A15" s="63">
        <v>44594</v>
      </c>
      <c r="B15" s="64" t="s">
        <v>39</v>
      </c>
      <c r="C15" s="64" t="s">
        <v>40</v>
      </c>
      <c r="D15" s="64"/>
      <c r="E15" s="64" t="s">
        <v>41</v>
      </c>
      <c r="F15" s="29" t="s">
        <v>42</v>
      </c>
      <c r="G15" s="64" t="s">
        <v>43</v>
      </c>
      <c r="H15" s="64" t="s">
        <v>43</v>
      </c>
      <c r="I15" s="29" t="s">
        <v>44</v>
      </c>
      <c r="J15" s="64" t="s">
        <v>45</v>
      </c>
      <c r="K15" s="64" t="s">
        <v>45</v>
      </c>
      <c r="L15" s="64" t="s">
        <v>45</v>
      </c>
      <c r="M15" s="67">
        <v>189816</v>
      </c>
      <c r="N15" s="29">
        <f t="shared" si="1"/>
        <v>19930.68</v>
      </c>
      <c r="O15" s="67">
        <v>260</v>
      </c>
      <c r="P15" s="65">
        <f t="shared" si="2"/>
        <v>1.3697475449909386E-3</v>
      </c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</row>
    <row r="16" spans="1:39" x14ac:dyDescent="0.25">
      <c r="A16" s="63">
        <v>44595</v>
      </c>
      <c r="B16" s="64" t="s">
        <v>39</v>
      </c>
      <c r="C16" s="64" t="s">
        <v>40</v>
      </c>
      <c r="D16" s="64"/>
      <c r="E16" s="64" t="s">
        <v>41</v>
      </c>
      <c r="F16" s="29" t="s">
        <v>42</v>
      </c>
      <c r="G16" s="64" t="s">
        <v>43</v>
      </c>
      <c r="H16" s="64" t="s">
        <v>43</v>
      </c>
      <c r="I16" s="29" t="s">
        <v>44</v>
      </c>
      <c r="J16" s="64" t="s">
        <v>45</v>
      </c>
      <c r="K16" s="64" t="s">
        <v>45</v>
      </c>
      <c r="L16" s="64" t="s">
        <v>45</v>
      </c>
      <c r="M16" s="67">
        <v>248809</v>
      </c>
      <c r="N16" s="29">
        <f t="shared" si="1"/>
        <v>26124.945</v>
      </c>
      <c r="O16" s="67">
        <v>872</v>
      </c>
      <c r="P16" s="65">
        <f t="shared" si="2"/>
        <v>3.5046963735234659E-3</v>
      </c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</row>
    <row r="17" spans="1:39" x14ac:dyDescent="0.25">
      <c r="A17" s="63">
        <v>44596</v>
      </c>
      <c r="B17" s="64" t="s">
        <v>39</v>
      </c>
      <c r="C17" s="64" t="s">
        <v>40</v>
      </c>
      <c r="D17" s="64"/>
      <c r="E17" s="64" t="s">
        <v>41</v>
      </c>
      <c r="F17" s="29" t="s">
        <v>42</v>
      </c>
      <c r="G17" s="64" t="s">
        <v>43</v>
      </c>
      <c r="H17" s="64" t="s">
        <v>43</v>
      </c>
      <c r="I17" s="29" t="s">
        <v>44</v>
      </c>
      <c r="J17" s="64" t="s">
        <v>45</v>
      </c>
      <c r="K17" s="64" t="s">
        <v>45</v>
      </c>
      <c r="L17" s="64" t="s">
        <v>45</v>
      </c>
      <c r="M17" s="67">
        <v>217154</v>
      </c>
      <c r="N17" s="29">
        <f t="shared" si="1"/>
        <v>22801.17</v>
      </c>
      <c r="O17" s="67">
        <v>664</v>
      </c>
      <c r="P17" s="65">
        <f t="shared" si="2"/>
        <v>3.0577378266115293E-3</v>
      </c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</row>
    <row r="18" spans="1:39" x14ac:dyDescent="0.25">
      <c r="A18" s="63">
        <v>44597</v>
      </c>
      <c r="B18" s="64" t="s">
        <v>39</v>
      </c>
      <c r="C18" s="64" t="s">
        <v>40</v>
      </c>
      <c r="D18" s="64"/>
      <c r="E18" s="64" t="s">
        <v>41</v>
      </c>
      <c r="F18" s="29" t="s">
        <v>42</v>
      </c>
      <c r="G18" s="64" t="s">
        <v>43</v>
      </c>
      <c r="H18" s="64" t="s">
        <v>43</v>
      </c>
      <c r="I18" s="29" t="s">
        <v>44</v>
      </c>
      <c r="J18" s="64" t="s">
        <v>45</v>
      </c>
      <c r="K18" s="64" t="s">
        <v>45</v>
      </c>
      <c r="L18" s="64" t="s">
        <v>45</v>
      </c>
      <c r="M18" s="67">
        <v>178333</v>
      </c>
      <c r="N18" s="29">
        <f t="shared" si="1"/>
        <v>18724.965</v>
      </c>
      <c r="O18" s="67">
        <v>637</v>
      </c>
      <c r="P18" s="65">
        <f t="shared" si="2"/>
        <v>3.5719692934005486E-3</v>
      </c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</row>
    <row r="19" spans="1:39" x14ac:dyDescent="0.25">
      <c r="A19" s="63">
        <v>44598</v>
      </c>
      <c r="B19" s="64" t="s">
        <v>39</v>
      </c>
      <c r="C19" s="64" t="s">
        <v>40</v>
      </c>
      <c r="D19" s="64"/>
      <c r="E19" s="64" t="s">
        <v>41</v>
      </c>
      <c r="F19" s="29" t="s">
        <v>42</v>
      </c>
      <c r="G19" s="64" t="s">
        <v>43</v>
      </c>
      <c r="H19" s="64" t="s">
        <v>43</v>
      </c>
      <c r="I19" s="29" t="s">
        <v>44</v>
      </c>
      <c r="J19" s="64" t="s">
        <v>45</v>
      </c>
      <c r="K19" s="64" t="s">
        <v>45</v>
      </c>
      <c r="L19" s="64" t="s">
        <v>45</v>
      </c>
      <c r="M19" s="67">
        <v>157934</v>
      </c>
      <c r="N19" s="29">
        <f t="shared" si="1"/>
        <v>16583.07</v>
      </c>
      <c r="O19" s="67">
        <v>534</v>
      </c>
      <c r="P19" s="65">
        <f t="shared" si="2"/>
        <v>3.3811592184076894E-3</v>
      </c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</row>
    <row r="20" spans="1:39" x14ac:dyDescent="0.25">
      <c r="A20" s="63">
        <v>44599</v>
      </c>
      <c r="B20" s="64" t="s">
        <v>39</v>
      </c>
      <c r="C20" s="64" t="s">
        <v>40</v>
      </c>
      <c r="D20" s="64"/>
      <c r="E20" s="64" t="s">
        <v>41</v>
      </c>
      <c r="F20" s="29" t="s">
        <v>42</v>
      </c>
      <c r="G20" s="64" t="s">
        <v>43</v>
      </c>
      <c r="H20" s="64" t="s">
        <v>43</v>
      </c>
      <c r="I20" s="29" t="s">
        <v>44</v>
      </c>
      <c r="J20" s="64" t="s">
        <v>45</v>
      </c>
      <c r="K20" s="64" t="s">
        <v>45</v>
      </c>
      <c r="L20" s="64" t="s">
        <v>45</v>
      </c>
      <c r="M20" s="67">
        <v>150916</v>
      </c>
      <c r="N20" s="29">
        <f t="shared" si="1"/>
        <v>15846.18</v>
      </c>
      <c r="O20" s="67">
        <v>532</v>
      </c>
      <c r="P20" s="65">
        <f t="shared" si="2"/>
        <v>3.5251398128760369E-3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</row>
    <row r="21" spans="1:39" x14ac:dyDescent="0.25">
      <c r="A21" s="63">
        <v>44600</v>
      </c>
      <c r="B21" s="64" t="s">
        <v>39</v>
      </c>
      <c r="C21" s="64" t="s">
        <v>40</v>
      </c>
      <c r="D21" s="64"/>
      <c r="E21" s="64" t="s">
        <v>41</v>
      </c>
      <c r="F21" s="29" t="s">
        <v>42</v>
      </c>
      <c r="G21" s="64" t="s">
        <v>43</v>
      </c>
      <c r="H21" s="64" t="s">
        <v>43</v>
      </c>
      <c r="I21" s="29" t="s">
        <v>44</v>
      </c>
      <c r="J21" s="64" t="s">
        <v>45</v>
      </c>
      <c r="K21" s="64" t="s">
        <v>45</v>
      </c>
      <c r="L21" s="64" t="s">
        <v>45</v>
      </c>
      <c r="M21" s="67">
        <v>191844</v>
      </c>
      <c r="N21" s="29">
        <f t="shared" si="1"/>
        <v>20143.62</v>
      </c>
      <c r="O21" s="67">
        <v>809</v>
      </c>
      <c r="P21" s="65">
        <f t="shared" si="2"/>
        <v>4.2169679531285833E-3</v>
      </c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</row>
    <row r="22" spans="1:39" x14ac:dyDescent="0.25">
      <c r="A22" s="63">
        <v>44601</v>
      </c>
      <c r="B22" s="64" t="s">
        <v>39</v>
      </c>
      <c r="C22" s="64" t="s">
        <v>40</v>
      </c>
      <c r="D22" s="64"/>
      <c r="E22" s="64" t="s">
        <v>41</v>
      </c>
      <c r="F22" s="29" t="s">
        <v>42</v>
      </c>
      <c r="G22" s="64" t="s">
        <v>43</v>
      </c>
      <c r="H22" s="64" t="s">
        <v>43</v>
      </c>
      <c r="I22" s="29" t="s">
        <v>44</v>
      </c>
      <c r="J22" s="64" t="s">
        <v>45</v>
      </c>
      <c r="K22" s="64" t="s">
        <v>45</v>
      </c>
      <c r="L22" s="64" t="s">
        <v>45</v>
      </c>
      <c r="M22" s="67">
        <v>187543</v>
      </c>
      <c r="N22" s="29">
        <f t="shared" si="1"/>
        <v>19692.014999999999</v>
      </c>
      <c r="O22" s="67">
        <v>736</v>
      </c>
      <c r="P22" s="65">
        <f t="shared" si="2"/>
        <v>3.9244333299563302E-3</v>
      </c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</row>
    <row r="23" spans="1:39" x14ac:dyDescent="0.25">
      <c r="A23" s="63">
        <v>44602</v>
      </c>
      <c r="B23" s="64" t="s">
        <v>39</v>
      </c>
      <c r="C23" s="64" t="s">
        <v>40</v>
      </c>
      <c r="D23" s="64"/>
      <c r="E23" s="64" t="s">
        <v>41</v>
      </c>
      <c r="F23" s="29" t="s">
        <v>42</v>
      </c>
      <c r="G23" s="64" t="s">
        <v>43</v>
      </c>
      <c r="H23" s="64" t="s">
        <v>43</v>
      </c>
      <c r="I23" s="29" t="s">
        <v>44</v>
      </c>
      <c r="J23" s="64" t="s">
        <v>45</v>
      </c>
      <c r="K23" s="64" t="s">
        <v>45</v>
      </c>
      <c r="L23" s="64" t="s">
        <v>45</v>
      </c>
      <c r="M23" s="67">
        <v>132121</v>
      </c>
      <c r="N23" s="29">
        <f t="shared" si="1"/>
        <v>13872.705</v>
      </c>
      <c r="O23" s="67">
        <v>332</v>
      </c>
      <c r="P23" s="65">
        <f t="shared" si="2"/>
        <v>2.5128480710863528E-3</v>
      </c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</row>
    <row r="24" spans="1:39" x14ac:dyDescent="0.25">
      <c r="I24" s="29"/>
    </row>
    <row r="25" spans="1:39" x14ac:dyDescent="0.25">
      <c r="I25" s="29"/>
    </row>
    <row r="26" spans="1:39" x14ac:dyDescent="0.25">
      <c r="I26" s="29"/>
    </row>
    <row r="27" spans="1:39" x14ac:dyDescent="0.25">
      <c r="I27" s="29"/>
    </row>
    <row r="28" spans="1:39" x14ac:dyDescent="0.25">
      <c r="I28" s="29"/>
    </row>
    <row r="29" spans="1:39" x14ac:dyDescent="0.25">
      <c r="I29" s="2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M23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9" width="12.6640625" hidden="1"/>
  </cols>
  <sheetData>
    <row r="1" spans="1:39" ht="15.75" customHeight="1" x14ac:dyDescent="0.3">
      <c r="A1" s="36"/>
      <c r="B1" s="37"/>
      <c r="C1" s="37"/>
      <c r="D1" s="38"/>
      <c r="E1" s="36"/>
      <c r="F1" s="36"/>
      <c r="G1" s="39"/>
      <c r="H1" s="40"/>
      <c r="I1" s="41"/>
      <c r="J1" s="41"/>
      <c r="K1" s="41"/>
      <c r="L1" s="41"/>
      <c r="M1" s="42">
        <f t="shared" ref="M1:O1" si="0">SUM(M3:M23)</f>
        <v>952737</v>
      </c>
      <c r="N1" s="42">
        <f t="shared" si="0"/>
        <v>200074.77000000002</v>
      </c>
      <c r="O1" s="42">
        <f t="shared" si="0"/>
        <v>3824</v>
      </c>
      <c r="P1" s="42"/>
      <c r="Q1" s="42"/>
      <c r="R1" s="42"/>
      <c r="S1" s="42"/>
      <c r="T1" s="44"/>
      <c r="U1" s="45"/>
      <c r="V1" s="46"/>
      <c r="W1" s="47"/>
      <c r="X1" s="47"/>
      <c r="Y1" s="47"/>
      <c r="Z1" s="48"/>
      <c r="AA1" s="48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39" ht="15.75" customHeight="1" x14ac:dyDescent="0.3">
      <c r="A2" s="15" t="s">
        <v>0</v>
      </c>
      <c r="B2" s="50" t="s">
        <v>1</v>
      </c>
      <c r="C2" s="50" t="s">
        <v>2</v>
      </c>
      <c r="D2" s="51" t="s">
        <v>3</v>
      </c>
      <c r="E2" s="52" t="s">
        <v>4</v>
      </c>
      <c r="F2" s="52" t="s">
        <v>5</v>
      </c>
      <c r="G2" s="53" t="s">
        <v>6</v>
      </c>
      <c r="H2" s="54" t="s">
        <v>7</v>
      </c>
      <c r="I2" s="55" t="s">
        <v>8</v>
      </c>
      <c r="J2" s="55" t="s">
        <v>9</v>
      </c>
      <c r="K2" s="55" t="s">
        <v>10</v>
      </c>
      <c r="L2" s="55" t="s">
        <v>11</v>
      </c>
      <c r="M2" s="56" t="s">
        <v>12</v>
      </c>
      <c r="N2" s="56" t="s">
        <v>13</v>
      </c>
      <c r="O2" s="56" t="s">
        <v>14</v>
      </c>
      <c r="P2" s="56" t="s">
        <v>15</v>
      </c>
      <c r="Q2" s="56" t="s">
        <v>16</v>
      </c>
      <c r="R2" s="56" t="s">
        <v>17</v>
      </c>
      <c r="S2" s="56" t="s">
        <v>18</v>
      </c>
      <c r="T2" s="57" t="s">
        <v>19</v>
      </c>
      <c r="U2" s="58" t="s">
        <v>20</v>
      </c>
      <c r="V2" s="59" t="s">
        <v>21</v>
      </c>
      <c r="W2" s="60" t="s">
        <v>22</v>
      </c>
      <c r="X2" s="60" t="s">
        <v>23</v>
      </c>
      <c r="Y2" s="60" t="s">
        <v>24</v>
      </c>
      <c r="Z2" s="61" t="s">
        <v>25</v>
      </c>
      <c r="AA2" s="61" t="s">
        <v>26</v>
      </c>
      <c r="AB2" s="60" t="s">
        <v>27</v>
      </c>
      <c r="AC2" s="60" t="s">
        <v>28</v>
      </c>
      <c r="AD2" s="60" t="s">
        <v>29</v>
      </c>
      <c r="AE2" s="60" t="s">
        <v>30</v>
      </c>
      <c r="AF2" s="60" t="s">
        <v>31</v>
      </c>
      <c r="AG2" s="60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37</v>
      </c>
      <c r="AM2" s="60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42</v>
      </c>
      <c r="G3" s="29" t="s">
        <v>43</v>
      </c>
      <c r="H3" s="29" t="s">
        <v>43</v>
      </c>
      <c r="I3" s="29" t="s">
        <v>44</v>
      </c>
      <c r="J3" s="29" t="s">
        <v>45</v>
      </c>
      <c r="K3" s="29" t="s">
        <v>45</v>
      </c>
      <c r="L3" s="29" t="s">
        <v>45</v>
      </c>
      <c r="M3" s="31">
        <v>43882</v>
      </c>
      <c r="N3" s="29">
        <f t="shared" ref="N3:N23" si="1">M3*0.21</f>
        <v>9215.2199999999993</v>
      </c>
      <c r="O3" s="31">
        <v>228</v>
      </c>
      <c r="P3" s="33">
        <f t="shared" ref="P3:P23" si="2">O3/M3</f>
        <v>5.1957522446561231E-3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63">
        <v>44583</v>
      </c>
      <c r="B4" s="64" t="s">
        <v>39</v>
      </c>
      <c r="C4" s="64" t="s">
        <v>40</v>
      </c>
      <c r="D4" s="64"/>
      <c r="E4" s="64" t="s">
        <v>41</v>
      </c>
      <c r="F4" s="29" t="s">
        <v>42</v>
      </c>
      <c r="G4" s="64" t="s">
        <v>43</v>
      </c>
      <c r="H4" s="64" t="s">
        <v>43</v>
      </c>
      <c r="I4" s="29" t="s">
        <v>44</v>
      </c>
      <c r="J4" s="64" t="s">
        <v>45</v>
      </c>
      <c r="K4" s="64" t="s">
        <v>45</v>
      </c>
      <c r="L4" s="64" t="s">
        <v>45</v>
      </c>
      <c r="M4" s="31">
        <v>47193</v>
      </c>
      <c r="N4" s="29">
        <f t="shared" si="1"/>
        <v>9910.5299999999988</v>
      </c>
      <c r="O4" s="31">
        <v>217</v>
      </c>
      <c r="P4" s="68">
        <f t="shared" si="2"/>
        <v>4.5981395545949613E-3</v>
      </c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</row>
    <row r="5" spans="1:39" ht="15.75" customHeight="1" x14ac:dyDescent="0.3">
      <c r="A5" s="63">
        <v>44584</v>
      </c>
      <c r="B5" s="64" t="s">
        <v>39</v>
      </c>
      <c r="C5" s="64" t="s">
        <v>40</v>
      </c>
      <c r="D5" s="64"/>
      <c r="E5" s="64" t="s">
        <v>41</v>
      </c>
      <c r="F5" s="29" t="s">
        <v>42</v>
      </c>
      <c r="G5" s="64" t="s">
        <v>43</v>
      </c>
      <c r="H5" s="64" t="s">
        <v>43</v>
      </c>
      <c r="I5" s="29" t="s">
        <v>44</v>
      </c>
      <c r="J5" s="64" t="s">
        <v>45</v>
      </c>
      <c r="K5" s="64" t="s">
        <v>45</v>
      </c>
      <c r="L5" s="64" t="s">
        <v>45</v>
      </c>
      <c r="M5" s="31">
        <v>45405</v>
      </c>
      <c r="N5" s="29">
        <f t="shared" si="1"/>
        <v>9535.0499999999993</v>
      </c>
      <c r="O5" s="31">
        <v>214</v>
      </c>
      <c r="P5" s="68">
        <f t="shared" si="2"/>
        <v>4.7131373196784496E-3</v>
      </c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</row>
    <row r="6" spans="1:39" x14ac:dyDescent="0.25">
      <c r="A6" s="63">
        <v>44585</v>
      </c>
      <c r="B6" s="64" t="s">
        <v>39</v>
      </c>
      <c r="C6" s="64" t="s">
        <v>40</v>
      </c>
      <c r="D6" s="64"/>
      <c r="E6" s="64" t="s">
        <v>41</v>
      </c>
      <c r="F6" s="29" t="s">
        <v>42</v>
      </c>
      <c r="G6" s="64" t="s">
        <v>43</v>
      </c>
      <c r="H6" s="64" t="s">
        <v>43</v>
      </c>
      <c r="I6" s="29" t="s">
        <v>44</v>
      </c>
      <c r="J6" s="64" t="s">
        <v>45</v>
      </c>
      <c r="K6" s="64" t="s">
        <v>45</v>
      </c>
      <c r="L6" s="64" t="s">
        <v>45</v>
      </c>
      <c r="M6" s="66">
        <v>45429</v>
      </c>
      <c r="N6" s="29">
        <f t="shared" si="1"/>
        <v>9540.09</v>
      </c>
      <c r="O6" s="66">
        <v>213</v>
      </c>
      <c r="P6" s="68">
        <f t="shared" si="2"/>
        <v>4.6886350128772366E-3</v>
      </c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</row>
    <row r="7" spans="1:39" x14ac:dyDescent="0.25">
      <c r="A7" s="63">
        <v>44586</v>
      </c>
      <c r="B7" s="64" t="s">
        <v>39</v>
      </c>
      <c r="C7" s="64" t="s">
        <v>40</v>
      </c>
      <c r="D7" s="64"/>
      <c r="E7" s="64" t="s">
        <v>41</v>
      </c>
      <c r="F7" s="29" t="s">
        <v>42</v>
      </c>
      <c r="G7" s="64" t="s">
        <v>43</v>
      </c>
      <c r="H7" s="64" t="s">
        <v>43</v>
      </c>
      <c r="I7" s="29" t="s">
        <v>44</v>
      </c>
      <c r="J7" s="64" t="s">
        <v>45</v>
      </c>
      <c r="K7" s="64" t="s">
        <v>45</v>
      </c>
      <c r="L7" s="64" t="s">
        <v>45</v>
      </c>
      <c r="M7" s="67">
        <v>45389</v>
      </c>
      <c r="N7" s="29">
        <f t="shared" si="1"/>
        <v>9531.69</v>
      </c>
      <c r="O7" s="67">
        <v>175</v>
      </c>
      <c r="P7" s="65">
        <f t="shared" si="2"/>
        <v>3.8555597171120756E-3</v>
      </c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</row>
    <row r="8" spans="1:39" x14ac:dyDescent="0.25">
      <c r="A8" s="63">
        <v>44587</v>
      </c>
      <c r="B8" s="64" t="s">
        <v>39</v>
      </c>
      <c r="C8" s="64" t="s">
        <v>40</v>
      </c>
      <c r="D8" s="64"/>
      <c r="E8" s="64" t="s">
        <v>41</v>
      </c>
      <c r="F8" s="29" t="s">
        <v>42</v>
      </c>
      <c r="G8" s="64" t="s">
        <v>43</v>
      </c>
      <c r="H8" s="64" t="s">
        <v>43</v>
      </c>
      <c r="I8" s="29" t="s">
        <v>44</v>
      </c>
      <c r="J8" s="64" t="s">
        <v>45</v>
      </c>
      <c r="K8" s="64" t="s">
        <v>45</v>
      </c>
      <c r="L8" s="64" t="s">
        <v>45</v>
      </c>
      <c r="M8" s="67">
        <v>45417</v>
      </c>
      <c r="N8" s="29">
        <f t="shared" si="1"/>
        <v>9537.57</v>
      </c>
      <c r="O8" s="67">
        <v>218</v>
      </c>
      <c r="P8" s="65">
        <f t="shared" si="2"/>
        <v>4.7999647709007637E-3</v>
      </c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</row>
    <row r="9" spans="1:39" x14ac:dyDescent="0.25">
      <c r="A9" s="63">
        <v>44588</v>
      </c>
      <c r="B9" s="64" t="s">
        <v>39</v>
      </c>
      <c r="C9" s="64" t="s">
        <v>40</v>
      </c>
      <c r="D9" s="64"/>
      <c r="E9" s="64" t="s">
        <v>41</v>
      </c>
      <c r="F9" s="29" t="s">
        <v>42</v>
      </c>
      <c r="G9" s="64" t="s">
        <v>43</v>
      </c>
      <c r="H9" s="64" t="s">
        <v>43</v>
      </c>
      <c r="I9" s="29" t="s">
        <v>44</v>
      </c>
      <c r="J9" s="64" t="s">
        <v>45</v>
      </c>
      <c r="K9" s="64" t="s">
        <v>45</v>
      </c>
      <c r="L9" s="64" t="s">
        <v>45</v>
      </c>
      <c r="M9" s="67">
        <v>45448</v>
      </c>
      <c r="N9" s="29">
        <f t="shared" si="1"/>
        <v>9544.08</v>
      </c>
      <c r="O9" s="67">
        <v>197</v>
      </c>
      <c r="P9" s="65">
        <f t="shared" si="2"/>
        <v>4.3346241858827671E-3</v>
      </c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</row>
    <row r="10" spans="1:39" x14ac:dyDescent="0.25">
      <c r="A10" s="63">
        <v>44589</v>
      </c>
      <c r="B10" s="64" t="s">
        <v>39</v>
      </c>
      <c r="C10" s="64" t="s">
        <v>40</v>
      </c>
      <c r="D10" s="64"/>
      <c r="E10" s="64" t="s">
        <v>41</v>
      </c>
      <c r="F10" s="29" t="s">
        <v>42</v>
      </c>
      <c r="G10" s="64" t="s">
        <v>43</v>
      </c>
      <c r="H10" s="64" t="s">
        <v>43</v>
      </c>
      <c r="I10" s="29" t="s">
        <v>44</v>
      </c>
      <c r="J10" s="64" t="s">
        <v>45</v>
      </c>
      <c r="K10" s="64" t="s">
        <v>45</v>
      </c>
      <c r="L10" s="64" t="s">
        <v>45</v>
      </c>
      <c r="M10" s="67">
        <v>45746</v>
      </c>
      <c r="N10" s="29">
        <f t="shared" si="1"/>
        <v>9606.66</v>
      </c>
      <c r="O10" s="67">
        <v>195</v>
      </c>
      <c r="P10" s="65">
        <f t="shared" si="2"/>
        <v>4.2626677742316271E-3</v>
      </c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</row>
    <row r="11" spans="1:39" x14ac:dyDescent="0.25">
      <c r="A11" s="63">
        <v>44590</v>
      </c>
      <c r="B11" s="64" t="s">
        <v>39</v>
      </c>
      <c r="C11" s="64" t="s">
        <v>40</v>
      </c>
      <c r="D11" s="64"/>
      <c r="E11" s="64" t="s">
        <v>41</v>
      </c>
      <c r="F11" s="29" t="s">
        <v>42</v>
      </c>
      <c r="G11" s="64" t="s">
        <v>43</v>
      </c>
      <c r="H11" s="64" t="s">
        <v>43</v>
      </c>
      <c r="I11" s="29" t="s">
        <v>44</v>
      </c>
      <c r="J11" s="64" t="s">
        <v>45</v>
      </c>
      <c r="K11" s="64" t="s">
        <v>45</v>
      </c>
      <c r="L11" s="64" t="s">
        <v>45</v>
      </c>
      <c r="M11" s="67">
        <v>47864</v>
      </c>
      <c r="N11" s="29">
        <f t="shared" si="1"/>
        <v>10051.44</v>
      </c>
      <c r="O11" s="67">
        <v>256</v>
      </c>
      <c r="P11" s="65">
        <f t="shared" si="2"/>
        <v>5.3484873809125861E-3</v>
      </c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</row>
    <row r="12" spans="1:39" x14ac:dyDescent="0.25">
      <c r="A12" s="63">
        <v>44591</v>
      </c>
      <c r="B12" s="64" t="s">
        <v>39</v>
      </c>
      <c r="C12" s="64" t="s">
        <v>40</v>
      </c>
      <c r="D12" s="64"/>
      <c r="E12" s="64" t="s">
        <v>41</v>
      </c>
      <c r="F12" s="29" t="s">
        <v>42</v>
      </c>
      <c r="G12" s="64" t="s">
        <v>43</v>
      </c>
      <c r="H12" s="64" t="s">
        <v>43</v>
      </c>
      <c r="I12" s="29" t="s">
        <v>44</v>
      </c>
      <c r="J12" s="64" t="s">
        <v>45</v>
      </c>
      <c r="K12" s="64" t="s">
        <v>45</v>
      </c>
      <c r="L12" s="64" t="s">
        <v>45</v>
      </c>
      <c r="M12" s="67">
        <v>46135</v>
      </c>
      <c r="N12" s="29">
        <f t="shared" si="1"/>
        <v>9688.35</v>
      </c>
      <c r="O12" s="67">
        <v>130</v>
      </c>
      <c r="P12" s="65">
        <f t="shared" si="2"/>
        <v>2.8178172753874501E-3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</row>
    <row r="13" spans="1:39" x14ac:dyDescent="0.25">
      <c r="A13" s="63">
        <v>44592</v>
      </c>
      <c r="B13" s="64" t="s">
        <v>39</v>
      </c>
      <c r="C13" s="64" t="s">
        <v>40</v>
      </c>
      <c r="D13" s="64"/>
      <c r="E13" s="64" t="s">
        <v>41</v>
      </c>
      <c r="F13" s="29" t="s">
        <v>42</v>
      </c>
      <c r="G13" s="64" t="s">
        <v>43</v>
      </c>
      <c r="H13" s="64" t="s">
        <v>43</v>
      </c>
      <c r="I13" s="29" t="s">
        <v>44</v>
      </c>
      <c r="J13" s="64" t="s">
        <v>45</v>
      </c>
      <c r="K13" s="64" t="s">
        <v>45</v>
      </c>
      <c r="L13" s="64" t="s">
        <v>45</v>
      </c>
      <c r="M13" s="67">
        <v>36712</v>
      </c>
      <c r="N13" s="29">
        <f t="shared" si="1"/>
        <v>7709.5199999999995</v>
      </c>
      <c r="O13" s="67">
        <v>121</v>
      </c>
      <c r="P13" s="65">
        <f t="shared" si="2"/>
        <v>3.2959250381346698E-3</v>
      </c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</row>
    <row r="14" spans="1:39" x14ac:dyDescent="0.25">
      <c r="A14" s="63">
        <v>44593</v>
      </c>
      <c r="B14" s="64" t="s">
        <v>39</v>
      </c>
      <c r="C14" s="64" t="s">
        <v>40</v>
      </c>
      <c r="D14" s="64"/>
      <c r="E14" s="64" t="s">
        <v>41</v>
      </c>
      <c r="F14" s="29" t="s">
        <v>42</v>
      </c>
      <c r="G14" s="64" t="s">
        <v>43</v>
      </c>
      <c r="H14" s="64" t="s">
        <v>43</v>
      </c>
      <c r="I14" s="29" t="s">
        <v>44</v>
      </c>
      <c r="J14" s="64" t="s">
        <v>45</v>
      </c>
      <c r="K14" s="64" t="s">
        <v>45</v>
      </c>
      <c r="L14" s="64" t="s">
        <v>45</v>
      </c>
      <c r="M14" s="67">
        <v>12321</v>
      </c>
      <c r="N14" s="29">
        <f t="shared" si="1"/>
        <v>2587.41</v>
      </c>
      <c r="O14" s="67">
        <v>121</v>
      </c>
      <c r="P14" s="65">
        <f t="shared" si="2"/>
        <v>9.8206314422530638E-3</v>
      </c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</row>
    <row r="15" spans="1:39" x14ac:dyDescent="0.25">
      <c r="A15" s="63">
        <v>44594</v>
      </c>
      <c r="B15" s="64" t="s">
        <v>39</v>
      </c>
      <c r="C15" s="64" t="s">
        <v>40</v>
      </c>
      <c r="D15" s="64"/>
      <c r="E15" s="64" t="s">
        <v>41</v>
      </c>
      <c r="F15" s="29" t="s">
        <v>42</v>
      </c>
      <c r="G15" s="64" t="s">
        <v>43</v>
      </c>
      <c r="H15" s="64" t="s">
        <v>43</v>
      </c>
      <c r="I15" s="29" t="s">
        <v>44</v>
      </c>
      <c r="J15" s="64" t="s">
        <v>45</v>
      </c>
      <c r="K15" s="64" t="s">
        <v>45</v>
      </c>
      <c r="L15" s="64" t="s">
        <v>45</v>
      </c>
      <c r="M15" s="67">
        <v>22546</v>
      </c>
      <c r="N15" s="29">
        <f t="shared" si="1"/>
        <v>4734.66</v>
      </c>
      <c r="O15" s="67">
        <v>105</v>
      </c>
      <c r="P15" s="65">
        <f t="shared" si="2"/>
        <v>4.657145391643751E-3</v>
      </c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</row>
    <row r="16" spans="1:39" x14ac:dyDescent="0.25">
      <c r="A16" s="63">
        <v>44595</v>
      </c>
      <c r="B16" s="64" t="s">
        <v>39</v>
      </c>
      <c r="C16" s="64" t="s">
        <v>40</v>
      </c>
      <c r="D16" s="64"/>
      <c r="E16" s="64" t="s">
        <v>41</v>
      </c>
      <c r="F16" s="29" t="s">
        <v>42</v>
      </c>
      <c r="G16" s="64" t="s">
        <v>43</v>
      </c>
      <c r="H16" s="64" t="s">
        <v>43</v>
      </c>
      <c r="I16" s="29" t="s">
        <v>44</v>
      </c>
      <c r="J16" s="64" t="s">
        <v>45</v>
      </c>
      <c r="K16" s="64" t="s">
        <v>45</v>
      </c>
      <c r="L16" s="64" t="s">
        <v>45</v>
      </c>
      <c r="M16" s="67">
        <v>62067</v>
      </c>
      <c r="N16" s="29">
        <f t="shared" si="1"/>
        <v>13034.07</v>
      </c>
      <c r="O16" s="67">
        <v>257</v>
      </c>
      <c r="P16" s="65">
        <f t="shared" si="2"/>
        <v>4.1406866773003367E-3</v>
      </c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</row>
    <row r="17" spans="1:39" x14ac:dyDescent="0.25">
      <c r="A17" s="63">
        <v>44596</v>
      </c>
      <c r="B17" s="64" t="s">
        <v>39</v>
      </c>
      <c r="C17" s="64" t="s">
        <v>40</v>
      </c>
      <c r="D17" s="64"/>
      <c r="E17" s="64" t="s">
        <v>41</v>
      </c>
      <c r="F17" s="29" t="s">
        <v>42</v>
      </c>
      <c r="G17" s="64" t="s">
        <v>43</v>
      </c>
      <c r="H17" s="64" t="s">
        <v>43</v>
      </c>
      <c r="I17" s="29" t="s">
        <v>44</v>
      </c>
      <c r="J17" s="64" t="s">
        <v>45</v>
      </c>
      <c r="K17" s="64" t="s">
        <v>45</v>
      </c>
      <c r="L17" s="64" t="s">
        <v>45</v>
      </c>
      <c r="M17" s="67">
        <v>54160</v>
      </c>
      <c r="N17" s="29">
        <f t="shared" si="1"/>
        <v>11373.6</v>
      </c>
      <c r="O17" s="67">
        <v>163</v>
      </c>
      <c r="P17" s="65">
        <f t="shared" si="2"/>
        <v>3.0096011816838995E-3</v>
      </c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</row>
    <row r="18" spans="1:39" x14ac:dyDescent="0.25">
      <c r="A18" s="63">
        <v>44597</v>
      </c>
      <c r="B18" s="64" t="s">
        <v>39</v>
      </c>
      <c r="C18" s="64" t="s">
        <v>40</v>
      </c>
      <c r="D18" s="64"/>
      <c r="E18" s="64" t="s">
        <v>41</v>
      </c>
      <c r="F18" s="29" t="s">
        <v>42</v>
      </c>
      <c r="G18" s="64" t="s">
        <v>43</v>
      </c>
      <c r="H18" s="64" t="s">
        <v>43</v>
      </c>
      <c r="I18" s="29" t="s">
        <v>44</v>
      </c>
      <c r="J18" s="64" t="s">
        <v>45</v>
      </c>
      <c r="K18" s="64" t="s">
        <v>45</v>
      </c>
      <c r="L18" s="64" t="s">
        <v>45</v>
      </c>
      <c r="M18" s="67">
        <v>55536</v>
      </c>
      <c r="N18" s="29">
        <f t="shared" si="1"/>
        <v>11662.56</v>
      </c>
      <c r="O18" s="67">
        <v>181</v>
      </c>
      <c r="P18" s="65">
        <f t="shared" si="2"/>
        <v>3.2591472198213772E-3</v>
      </c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</row>
    <row r="19" spans="1:39" x14ac:dyDescent="0.25">
      <c r="A19" s="63">
        <v>44598</v>
      </c>
      <c r="B19" s="64" t="s">
        <v>39</v>
      </c>
      <c r="C19" s="64" t="s">
        <v>40</v>
      </c>
      <c r="D19" s="64"/>
      <c r="E19" s="64" t="s">
        <v>41</v>
      </c>
      <c r="F19" s="29" t="s">
        <v>42</v>
      </c>
      <c r="G19" s="64" t="s">
        <v>43</v>
      </c>
      <c r="H19" s="64" t="s">
        <v>43</v>
      </c>
      <c r="I19" s="29" t="s">
        <v>44</v>
      </c>
      <c r="J19" s="64" t="s">
        <v>45</v>
      </c>
      <c r="K19" s="64" t="s">
        <v>45</v>
      </c>
      <c r="L19" s="64" t="s">
        <v>45</v>
      </c>
      <c r="M19" s="67">
        <v>53941</v>
      </c>
      <c r="N19" s="29">
        <f t="shared" si="1"/>
        <v>11327.609999999999</v>
      </c>
      <c r="O19" s="67">
        <v>208</v>
      </c>
      <c r="P19" s="65">
        <f t="shared" si="2"/>
        <v>3.8560649598635547E-3</v>
      </c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</row>
    <row r="20" spans="1:39" x14ac:dyDescent="0.25">
      <c r="A20" s="63">
        <v>44599</v>
      </c>
      <c r="B20" s="64" t="s">
        <v>39</v>
      </c>
      <c r="C20" s="64" t="s">
        <v>40</v>
      </c>
      <c r="D20" s="64"/>
      <c r="E20" s="64" t="s">
        <v>41</v>
      </c>
      <c r="F20" s="29" t="s">
        <v>42</v>
      </c>
      <c r="G20" s="64" t="s">
        <v>43</v>
      </c>
      <c r="H20" s="64" t="s">
        <v>43</v>
      </c>
      <c r="I20" s="29" t="s">
        <v>44</v>
      </c>
      <c r="J20" s="64" t="s">
        <v>45</v>
      </c>
      <c r="K20" s="64" t="s">
        <v>45</v>
      </c>
      <c r="L20" s="64" t="s">
        <v>45</v>
      </c>
      <c r="M20" s="67">
        <v>56986</v>
      </c>
      <c r="N20" s="29">
        <f t="shared" si="1"/>
        <v>11967.06</v>
      </c>
      <c r="O20" s="67">
        <v>169</v>
      </c>
      <c r="P20" s="65">
        <f t="shared" si="2"/>
        <v>2.9656406836766924E-3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</row>
    <row r="21" spans="1:39" x14ac:dyDescent="0.25">
      <c r="A21" s="63">
        <v>44600</v>
      </c>
      <c r="B21" s="64" t="s">
        <v>39</v>
      </c>
      <c r="C21" s="64" t="s">
        <v>40</v>
      </c>
      <c r="D21" s="64"/>
      <c r="E21" s="64" t="s">
        <v>41</v>
      </c>
      <c r="F21" s="29" t="s">
        <v>42</v>
      </c>
      <c r="G21" s="64" t="s">
        <v>43</v>
      </c>
      <c r="H21" s="64" t="s">
        <v>43</v>
      </c>
      <c r="I21" s="29" t="s">
        <v>44</v>
      </c>
      <c r="J21" s="64" t="s">
        <v>45</v>
      </c>
      <c r="K21" s="64" t="s">
        <v>45</v>
      </c>
      <c r="L21" s="64" t="s">
        <v>45</v>
      </c>
      <c r="M21" s="67">
        <v>60562</v>
      </c>
      <c r="N21" s="29">
        <f t="shared" si="1"/>
        <v>12718.02</v>
      </c>
      <c r="O21" s="67">
        <v>178</v>
      </c>
      <c r="P21" s="65">
        <f t="shared" si="2"/>
        <v>2.9391367524190088E-3</v>
      </c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</row>
    <row r="22" spans="1:39" x14ac:dyDescent="0.25">
      <c r="A22" s="63">
        <v>44601</v>
      </c>
      <c r="B22" s="64" t="s">
        <v>39</v>
      </c>
      <c r="C22" s="64" t="s">
        <v>40</v>
      </c>
      <c r="D22" s="64"/>
      <c r="E22" s="64" t="s">
        <v>41</v>
      </c>
      <c r="F22" s="29" t="s">
        <v>42</v>
      </c>
      <c r="G22" s="64" t="s">
        <v>43</v>
      </c>
      <c r="H22" s="64" t="s">
        <v>43</v>
      </c>
      <c r="I22" s="29" t="s">
        <v>44</v>
      </c>
      <c r="J22" s="64" t="s">
        <v>45</v>
      </c>
      <c r="K22" s="64" t="s">
        <v>45</v>
      </c>
      <c r="L22" s="64" t="s">
        <v>45</v>
      </c>
      <c r="M22" s="67">
        <v>45677</v>
      </c>
      <c r="N22" s="29">
        <f t="shared" si="1"/>
        <v>9592.17</v>
      </c>
      <c r="O22" s="67">
        <v>166</v>
      </c>
      <c r="P22" s="65">
        <f t="shared" si="2"/>
        <v>3.6342141559209231E-3</v>
      </c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</row>
    <row r="23" spans="1:39" x14ac:dyDescent="0.25">
      <c r="A23" s="63">
        <v>44602</v>
      </c>
      <c r="B23" s="64" t="s">
        <v>39</v>
      </c>
      <c r="C23" s="64" t="s">
        <v>40</v>
      </c>
      <c r="D23" s="64"/>
      <c r="E23" s="64" t="s">
        <v>41</v>
      </c>
      <c r="F23" s="29" t="s">
        <v>42</v>
      </c>
      <c r="G23" s="64" t="s">
        <v>43</v>
      </c>
      <c r="H23" s="64" t="s">
        <v>43</v>
      </c>
      <c r="I23" s="29" t="s">
        <v>44</v>
      </c>
      <c r="J23" s="64" t="s">
        <v>45</v>
      </c>
      <c r="K23" s="64" t="s">
        <v>45</v>
      </c>
      <c r="L23" s="64" t="s">
        <v>45</v>
      </c>
      <c r="M23" s="67">
        <v>34321</v>
      </c>
      <c r="N23" s="29">
        <f t="shared" si="1"/>
        <v>7207.41</v>
      </c>
      <c r="O23" s="67">
        <v>112</v>
      </c>
      <c r="P23" s="65">
        <f t="shared" si="2"/>
        <v>3.2633081786661226E-3</v>
      </c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M23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8" width="12.6640625" hidden="1"/>
  </cols>
  <sheetData>
    <row r="1" spans="1:39" ht="15.75" customHeight="1" x14ac:dyDescent="0.3">
      <c r="A1" s="36"/>
      <c r="B1" s="37"/>
      <c r="C1" s="37"/>
      <c r="D1" s="38"/>
      <c r="E1" s="36"/>
      <c r="F1" s="36"/>
      <c r="G1" s="39"/>
      <c r="H1" s="40"/>
      <c r="I1" s="41"/>
      <c r="J1" s="41"/>
      <c r="K1" s="41"/>
      <c r="L1" s="41"/>
      <c r="M1" s="42">
        <f t="shared" ref="M1:O1" si="0">SUM(M3:M23)</f>
        <v>2505699</v>
      </c>
      <c r="N1" s="42">
        <f t="shared" si="0"/>
        <v>709112.81700000016</v>
      </c>
      <c r="O1" s="42">
        <f t="shared" si="0"/>
        <v>12208</v>
      </c>
      <c r="P1" s="42"/>
      <c r="Q1" s="42"/>
      <c r="R1" s="42"/>
      <c r="S1" s="42"/>
      <c r="T1" s="44"/>
      <c r="U1" s="45"/>
      <c r="V1" s="46"/>
      <c r="W1" s="47"/>
      <c r="X1" s="47"/>
      <c r="Y1" s="47"/>
      <c r="Z1" s="48"/>
      <c r="AA1" s="48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39" ht="15.75" customHeight="1" x14ac:dyDescent="0.3">
      <c r="A2" s="15" t="s">
        <v>0</v>
      </c>
      <c r="B2" s="50" t="s">
        <v>1</v>
      </c>
      <c r="C2" s="50" t="s">
        <v>2</v>
      </c>
      <c r="D2" s="51" t="s">
        <v>3</v>
      </c>
      <c r="E2" s="52" t="s">
        <v>4</v>
      </c>
      <c r="F2" s="52" t="s">
        <v>5</v>
      </c>
      <c r="G2" s="53" t="s">
        <v>6</v>
      </c>
      <c r="H2" s="54" t="s">
        <v>7</v>
      </c>
      <c r="I2" s="55" t="s">
        <v>8</v>
      </c>
      <c r="J2" s="55" t="s">
        <v>9</v>
      </c>
      <c r="K2" s="55" t="s">
        <v>10</v>
      </c>
      <c r="L2" s="55" t="s">
        <v>11</v>
      </c>
      <c r="M2" s="56" t="s">
        <v>12</v>
      </c>
      <c r="N2" s="56" t="s">
        <v>13</v>
      </c>
      <c r="O2" s="56" t="s">
        <v>14</v>
      </c>
      <c r="P2" s="56" t="s">
        <v>15</v>
      </c>
      <c r="Q2" s="56" t="s">
        <v>16</v>
      </c>
      <c r="R2" s="56" t="s">
        <v>17</v>
      </c>
      <c r="S2" s="56" t="s">
        <v>18</v>
      </c>
      <c r="T2" s="57" t="s">
        <v>19</v>
      </c>
      <c r="U2" s="58" t="s">
        <v>20</v>
      </c>
      <c r="V2" s="59" t="s">
        <v>21</v>
      </c>
      <c r="W2" s="60" t="s">
        <v>22</v>
      </c>
      <c r="X2" s="60" t="s">
        <v>23</v>
      </c>
      <c r="Y2" s="60" t="s">
        <v>24</v>
      </c>
      <c r="Z2" s="61" t="s">
        <v>25</v>
      </c>
      <c r="AA2" s="61" t="s">
        <v>26</v>
      </c>
      <c r="AB2" s="60" t="s">
        <v>27</v>
      </c>
      <c r="AC2" s="60" t="s">
        <v>28</v>
      </c>
      <c r="AD2" s="60" t="s">
        <v>29</v>
      </c>
      <c r="AE2" s="60" t="s">
        <v>30</v>
      </c>
      <c r="AF2" s="60" t="s">
        <v>31</v>
      </c>
      <c r="AG2" s="60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37</v>
      </c>
      <c r="AM2" s="60" t="s">
        <v>38</v>
      </c>
    </row>
    <row r="3" spans="1:39" ht="15.75" customHeight="1" x14ac:dyDescent="0.3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42</v>
      </c>
      <c r="G3" s="29" t="s">
        <v>43</v>
      </c>
      <c r="H3" s="29" t="s">
        <v>43</v>
      </c>
      <c r="I3" s="29" t="s">
        <v>44</v>
      </c>
      <c r="J3" s="29" t="s">
        <v>45</v>
      </c>
      <c r="K3" s="29" t="s">
        <v>45</v>
      </c>
      <c r="L3" s="29" t="s">
        <v>45</v>
      </c>
      <c r="M3" s="69">
        <v>115038</v>
      </c>
      <c r="N3" s="70">
        <f t="shared" ref="N3:N23" si="1">M3*0.283</f>
        <v>32555.753999999997</v>
      </c>
      <c r="O3" s="31">
        <v>596</v>
      </c>
      <c r="P3" s="62">
        <f t="shared" ref="P3:P23" si="2">O3/M3</f>
        <v>5.1808967471618072E-3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ht="15.75" customHeight="1" x14ac:dyDescent="0.3">
      <c r="A4" s="63">
        <v>44583</v>
      </c>
      <c r="B4" s="64" t="s">
        <v>39</v>
      </c>
      <c r="C4" s="64" t="s">
        <v>40</v>
      </c>
      <c r="D4" s="64"/>
      <c r="E4" s="64" t="s">
        <v>41</v>
      </c>
      <c r="F4" s="29" t="s">
        <v>42</v>
      </c>
      <c r="G4" s="64" t="s">
        <v>43</v>
      </c>
      <c r="H4" s="64" t="s">
        <v>43</v>
      </c>
      <c r="I4" s="29" t="s">
        <v>44</v>
      </c>
      <c r="J4" s="64" t="s">
        <v>45</v>
      </c>
      <c r="K4" s="64" t="s">
        <v>45</v>
      </c>
      <c r="L4" s="64" t="s">
        <v>45</v>
      </c>
      <c r="M4" s="71">
        <v>122647</v>
      </c>
      <c r="N4" s="70">
        <f t="shared" si="1"/>
        <v>34709.100999999995</v>
      </c>
      <c r="O4" s="31">
        <v>572</v>
      </c>
      <c r="P4" s="65">
        <f t="shared" si="2"/>
        <v>4.6637912056552546E-3</v>
      </c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</row>
    <row r="5" spans="1:39" ht="15.75" customHeight="1" x14ac:dyDescent="0.3">
      <c r="A5" s="63">
        <v>44584</v>
      </c>
      <c r="B5" s="64" t="s">
        <v>39</v>
      </c>
      <c r="C5" s="64" t="s">
        <v>40</v>
      </c>
      <c r="D5" s="64"/>
      <c r="E5" s="64" t="s">
        <v>41</v>
      </c>
      <c r="F5" s="29" t="s">
        <v>42</v>
      </c>
      <c r="G5" s="64" t="s">
        <v>43</v>
      </c>
      <c r="H5" s="64" t="s">
        <v>43</v>
      </c>
      <c r="I5" s="29" t="s">
        <v>44</v>
      </c>
      <c r="J5" s="64" t="s">
        <v>45</v>
      </c>
      <c r="K5" s="64" t="s">
        <v>45</v>
      </c>
      <c r="L5" s="64" t="s">
        <v>45</v>
      </c>
      <c r="M5" s="71">
        <v>117615</v>
      </c>
      <c r="N5" s="70">
        <f t="shared" si="1"/>
        <v>33285.044999999998</v>
      </c>
      <c r="O5" s="31">
        <v>556</v>
      </c>
      <c r="P5" s="65">
        <f t="shared" si="2"/>
        <v>4.7272881860306931E-3</v>
      </c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</row>
    <row r="6" spans="1:39" ht="15.75" customHeight="1" x14ac:dyDescent="0.3">
      <c r="A6" s="63">
        <v>44585</v>
      </c>
      <c r="B6" s="64" t="s">
        <v>39</v>
      </c>
      <c r="C6" s="64" t="s">
        <v>40</v>
      </c>
      <c r="D6" s="64"/>
      <c r="E6" s="64" t="s">
        <v>41</v>
      </c>
      <c r="F6" s="29" t="s">
        <v>42</v>
      </c>
      <c r="G6" s="64" t="s">
        <v>43</v>
      </c>
      <c r="H6" s="64" t="s">
        <v>43</v>
      </c>
      <c r="I6" s="29" t="s">
        <v>44</v>
      </c>
      <c r="J6" s="64" t="s">
        <v>45</v>
      </c>
      <c r="K6" s="64" t="s">
        <v>45</v>
      </c>
      <c r="L6" s="64" t="s">
        <v>45</v>
      </c>
      <c r="M6" s="71">
        <v>117467</v>
      </c>
      <c r="N6" s="70">
        <f t="shared" si="1"/>
        <v>33243.161</v>
      </c>
      <c r="O6" s="66">
        <v>671</v>
      </c>
      <c r="P6" s="65">
        <f t="shared" si="2"/>
        <v>5.7122425872798317E-3</v>
      </c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</row>
    <row r="7" spans="1:39" ht="15.75" customHeight="1" x14ac:dyDescent="0.3">
      <c r="A7" s="63">
        <v>44586</v>
      </c>
      <c r="B7" s="64" t="s">
        <v>39</v>
      </c>
      <c r="C7" s="64" t="s">
        <v>40</v>
      </c>
      <c r="D7" s="64"/>
      <c r="E7" s="64" t="s">
        <v>41</v>
      </c>
      <c r="F7" s="29" t="s">
        <v>42</v>
      </c>
      <c r="G7" s="64" t="s">
        <v>43</v>
      </c>
      <c r="H7" s="64" t="s">
        <v>43</v>
      </c>
      <c r="I7" s="29" t="s">
        <v>44</v>
      </c>
      <c r="J7" s="64" t="s">
        <v>45</v>
      </c>
      <c r="K7" s="64" t="s">
        <v>45</v>
      </c>
      <c r="L7" s="64" t="s">
        <v>45</v>
      </c>
      <c r="M7" s="71">
        <v>117502</v>
      </c>
      <c r="N7" s="70">
        <f t="shared" si="1"/>
        <v>33253.065999999999</v>
      </c>
      <c r="O7" s="67">
        <v>693</v>
      </c>
      <c r="P7" s="65">
        <f t="shared" si="2"/>
        <v>5.8977719528178242E-3</v>
      </c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</row>
    <row r="8" spans="1:39" ht="15.75" customHeight="1" x14ac:dyDescent="0.3">
      <c r="A8" s="63">
        <v>44587</v>
      </c>
      <c r="B8" s="64" t="s">
        <v>39</v>
      </c>
      <c r="C8" s="64" t="s">
        <v>40</v>
      </c>
      <c r="D8" s="64"/>
      <c r="E8" s="64" t="s">
        <v>41</v>
      </c>
      <c r="F8" s="29" t="s">
        <v>42</v>
      </c>
      <c r="G8" s="64" t="s">
        <v>43</v>
      </c>
      <c r="H8" s="64" t="s">
        <v>43</v>
      </c>
      <c r="I8" s="29" t="s">
        <v>44</v>
      </c>
      <c r="J8" s="64" t="s">
        <v>45</v>
      </c>
      <c r="K8" s="64" t="s">
        <v>45</v>
      </c>
      <c r="L8" s="64" t="s">
        <v>45</v>
      </c>
      <c r="M8" s="71">
        <v>117451</v>
      </c>
      <c r="N8" s="70">
        <f t="shared" si="1"/>
        <v>33238.632999999994</v>
      </c>
      <c r="O8" s="67">
        <v>682</v>
      </c>
      <c r="P8" s="65">
        <f t="shared" si="2"/>
        <v>5.806676826932082E-3</v>
      </c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</row>
    <row r="9" spans="1:39" ht="15.75" customHeight="1" x14ac:dyDescent="0.3">
      <c r="A9" s="63">
        <v>44588</v>
      </c>
      <c r="B9" s="64" t="s">
        <v>39</v>
      </c>
      <c r="C9" s="64" t="s">
        <v>40</v>
      </c>
      <c r="D9" s="64"/>
      <c r="E9" s="64" t="s">
        <v>41</v>
      </c>
      <c r="F9" s="29" t="s">
        <v>42</v>
      </c>
      <c r="G9" s="64" t="s">
        <v>43</v>
      </c>
      <c r="H9" s="64" t="s">
        <v>43</v>
      </c>
      <c r="I9" s="29" t="s">
        <v>44</v>
      </c>
      <c r="J9" s="64" t="s">
        <v>45</v>
      </c>
      <c r="K9" s="64" t="s">
        <v>45</v>
      </c>
      <c r="L9" s="64" t="s">
        <v>45</v>
      </c>
      <c r="M9" s="67">
        <v>119022</v>
      </c>
      <c r="N9" s="70">
        <f t="shared" si="1"/>
        <v>33683.225999999995</v>
      </c>
      <c r="O9" s="67">
        <v>698</v>
      </c>
      <c r="P9" s="65">
        <f t="shared" si="2"/>
        <v>5.8644620322293355E-3</v>
      </c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</row>
    <row r="10" spans="1:39" ht="15.75" customHeight="1" x14ac:dyDescent="0.3">
      <c r="A10" s="63">
        <v>44589</v>
      </c>
      <c r="B10" s="64" t="s">
        <v>39</v>
      </c>
      <c r="C10" s="64" t="s">
        <v>40</v>
      </c>
      <c r="D10" s="64"/>
      <c r="E10" s="64" t="s">
        <v>41</v>
      </c>
      <c r="F10" s="29" t="s">
        <v>42</v>
      </c>
      <c r="G10" s="64" t="s">
        <v>43</v>
      </c>
      <c r="H10" s="64" t="s">
        <v>43</v>
      </c>
      <c r="I10" s="29" t="s">
        <v>44</v>
      </c>
      <c r="J10" s="64" t="s">
        <v>45</v>
      </c>
      <c r="K10" s="64" t="s">
        <v>45</v>
      </c>
      <c r="L10" s="64" t="s">
        <v>45</v>
      </c>
      <c r="M10" s="67">
        <v>121917</v>
      </c>
      <c r="N10" s="70">
        <f t="shared" si="1"/>
        <v>34502.510999999999</v>
      </c>
      <c r="O10" s="67">
        <v>688</v>
      </c>
      <c r="P10" s="65">
        <f t="shared" si="2"/>
        <v>5.643183477283726E-3</v>
      </c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</row>
    <row r="11" spans="1:39" ht="15.75" customHeight="1" x14ac:dyDescent="0.3">
      <c r="A11" s="63">
        <v>44590</v>
      </c>
      <c r="B11" s="64" t="s">
        <v>39</v>
      </c>
      <c r="C11" s="64" t="s">
        <v>40</v>
      </c>
      <c r="D11" s="64"/>
      <c r="E11" s="64" t="s">
        <v>41</v>
      </c>
      <c r="F11" s="29" t="s">
        <v>42</v>
      </c>
      <c r="G11" s="64" t="s">
        <v>43</v>
      </c>
      <c r="H11" s="64" t="s">
        <v>43</v>
      </c>
      <c r="I11" s="29" t="s">
        <v>44</v>
      </c>
      <c r="J11" s="64" t="s">
        <v>45</v>
      </c>
      <c r="K11" s="64" t="s">
        <v>45</v>
      </c>
      <c r="L11" s="64" t="s">
        <v>45</v>
      </c>
      <c r="M11" s="67">
        <v>97190</v>
      </c>
      <c r="N11" s="70">
        <f t="shared" si="1"/>
        <v>27504.769999999997</v>
      </c>
      <c r="O11" s="67">
        <v>572</v>
      </c>
      <c r="P11" s="65">
        <f t="shared" si="2"/>
        <v>5.885379154233975E-3</v>
      </c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</row>
    <row r="12" spans="1:39" ht="15.75" customHeight="1" x14ac:dyDescent="0.3">
      <c r="A12" s="63">
        <v>44591</v>
      </c>
      <c r="B12" s="64" t="s">
        <v>39</v>
      </c>
      <c r="C12" s="64" t="s">
        <v>40</v>
      </c>
      <c r="D12" s="64"/>
      <c r="E12" s="64" t="s">
        <v>41</v>
      </c>
      <c r="F12" s="29" t="s">
        <v>42</v>
      </c>
      <c r="G12" s="64" t="s">
        <v>43</v>
      </c>
      <c r="H12" s="64" t="s">
        <v>43</v>
      </c>
      <c r="I12" s="29" t="s">
        <v>44</v>
      </c>
      <c r="J12" s="64" t="s">
        <v>45</v>
      </c>
      <c r="K12" s="64" t="s">
        <v>45</v>
      </c>
      <c r="L12" s="64" t="s">
        <v>45</v>
      </c>
      <c r="M12" s="67">
        <v>147203</v>
      </c>
      <c r="N12" s="70">
        <f t="shared" si="1"/>
        <v>41658.448999999993</v>
      </c>
      <c r="O12" s="67">
        <v>709</v>
      </c>
      <c r="P12" s="65">
        <f t="shared" si="2"/>
        <v>4.8164779250422889E-3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</row>
    <row r="13" spans="1:39" ht="15.75" customHeight="1" x14ac:dyDescent="0.3">
      <c r="A13" s="63">
        <v>44592</v>
      </c>
      <c r="B13" s="64" t="s">
        <v>39</v>
      </c>
      <c r="C13" s="64" t="s">
        <v>40</v>
      </c>
      <c r="D13" s="64"/>
      <c r="E13" s="64" t="s">
        <v>41</v>
      </c>
      <c r="F13" s="29" t="s">
        <v>42</v>
      </c>
      <c r="G13" s="64" t="s">
        <v>43</v>
      </c>
      <c r="H13" s="64" t="s">
        <v>43</v>
      </c>
      <c r="I13" s="29" t="s">
        <v>44</v>
      </c>
      <c r="J13" s="64" t="s">
        <v>45</v>
      </c>
      <c r="K13" s="64" t="s">
        <v>45</v>
      </c>
      <c r="L13" s="64" t="s">
        <v>45</v>
      </c>
      <c r="M13" s="67">
        <v>156723</v>
      </c>
      <c r="N13" s="70">
        <f t="shared" si="1"/>
        <v>44352.608999999997</v>
      </c>
      <c r="O13" s="67">
        <v>234</v>
      </c>
      <c r="P13" s="65">
        <f t="shared" si="2"/>
        <v>1.4930801477766504E-3</v>
      </c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</row>
    <row r="14" spans="1:39" ht="15.75" customHeight="1" x14ac:dyDescent="0.3">
      <c r="A14" s="63">
        <v>44593</v>
      </c>
      <c r="B14" s="64" t="s">
        <v>39</v>
      </c>
      <c r="C14" s="64" t="s">
        <v>40</v>
      </c>
      <c r="D14" s="64"/>
      <c r="E14" s="64" t="s">
        <v>41</v>
      </c>
      <c r="F14" s="29" t="s">
        <v>42</v>
      </c>
      <c r="G14" s="64" t="s">
        <v>43</v>
      </c>
      <c r="H14" s="64" t="s">
        <v>43</v>
      </c>
      <c r="I14" s="29" t="s">
        <v>44</v>
      </c>
      <c r="J14" s="64" t="s">
        <v>45</v>
      </c>
      <c r="K14" s="64" t="s">
        <v>45</v>
      </c>
      <c r="L14" s="64" t="s">
        <v>45</v>
      </c>
      <c r="M14" s="67">
        <v>34321</v>
      </c>
      <c r="N14" s="70">
        <f t="shared" si="1"/>
        <v>9712.8429999999989</v>
      </c>
      <c r="O14" s="67">
        <v>243</v>
      </c>
      <c r="P14" s="65">
        <f t="shared" si="2"/>
        <v>7.0802132804988196E-3</v>
      </c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</row>
    <row r="15" spans="1:39" ht="15.75" customHeight="1" x14ac:dyDescent="0.3">
      <c r="A15" s="63">
        <v>44594</v>
      </c>
      <c r="B15" s="64" t="s">
        <v>39</v>
      </c>
      <c r="C15" s="64" t="s">
        <v>40</v>
      </c>
      <c r="D15" s="64"/>
      <c r="E15" s="64" t="s">
        <v>41</v>
      </c>
      <c r="F15" s="29" t="s">
        <v>42</v>
      </c>
      <c r="G15" s="64" t="s">
        <v>43</v>
      </c>
      <c r="H15" s="64" t="s">
        <v>43</v>
      </c>
      <c r="I15" s="29" t="s">
        <v>44</v>
      </c>
      <c r="J15" s="64" t="s">
        <v>45</v>
      </c>
      <c r="K15" s="64" t="s">
        <v>45</v>
      </c>
      <c r="L15" s="64" t="s">
        <v>45</v>
      </c>
      <c r="M15" s="67">
        <v>58247</v>
      </c>
      <c r="N15" s="70">
        <f t="shared" si="1"/>
        <v>16483.900999999998</v>
      </c>
      <c r="O15" s="67">
        <v>340</v>
      </c>
      <c r="P15" s="65">
        <f t="shared" si="2"/>
        <v>5.8372105001115934E-3</v>
      </c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</row>
    <row r="16" spans="1:39" ht="15.75" customHeight="1" x14ac:dyDescent="0.3">
      <c r="A16" s="63">
        <v>44595</v>
      </c>
      <c r="B16" s="64" t="s">
        <v>39</v>
      </c>
      <c r="C16" s="64" t="s">
        <v>40</v>
      </c>
      <c r="D16" s="64"/>
      <c r="E16" s="64" t="s">
        <v>41</v>
      </c>
      <c r="F16" s="29" t="s">
        <v>42</v>
      </c>
      <c r="G16" s="64" t="s">
        <v>43</v>
      </c>
      <c r="H16" s="64" t="s">
        <v>43</v>
      </c>
      <c r="I16" s="29" t="s">
        <v>44</v>
      </c>
      <c r="J16" s="64" t="s">
        <v>45</v>
      </c>
      <c r="K16" s="64" t="s">
        <v>45</v>
      </c>
      <c r="L16" s="64" t="s">
        <v>45</v>
      </c>
      <c r="M16" s="67">
        <v>161287</v>
      </c>
      <c r="N16" s="70">
        <f t="shared" si="1"/>
        <v>45644.220999999998</v>
      </c>
      <c r="O16" s="67">
        <v>839</v>
      </c>
      <c r="P16" s="65">
        <f t="shared" si="2"/>
        <v>5.2019071592874812E-3</v>
      </c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</row>
    <row r="17" spans="1:39" ht="15.75" customHeight="1" x14ac:dyDescent="0.3">
      <c r="A17" s="63">
        <v>44596</v>
      </c>
      <c r="B17" s="64" t="s">
        <v>39</v>
      </c>
      <c r="C17" s="64" t="s">
        <v>40</v>
      </c>
      <c r="D17" s="64"/>
      <c r="E17" s="64" t="s">
        <v>41</v>
      </c>
      <c r="F17" s="29" t="s">
        <v>42</v>
      </c>
      <c r="G17" s="64" t="s">
        <v>43</v>
      </c>
      <c r="H17" s="64" t="s">
        <v>43</v>
      </c>
      <c r="I17" s="29" t="s">
        <v>44</v>
      </c>
      <c r="J17" s="64" t="s">
        <v>45</v>
      </c>
      <c r="K17" s="64" t="s">
        <v>45</v>
      </c>
      <c r="L17" s="64" t="s">
        <v>45</v>
      </c>
      <c r="M17" s="67">
        <v>140716</v>
      </c>
      <c r="N17" s="70">
        <f t="shared" si="1"/>
        <v>39822.627999999997</v>
      </c>
      <c r="O17" s="67">
        <v>633</v>
      </c>
      <c r="P17" s="65">
        <f t="shared" si="2"/>
        <v>4.4984223542454309E-3</v>
      </c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</row>
    <row r="18" spans="1:39" ht="15.75" customHeight="1" x14ac:dyDescent="0.3">
      <c r="A18" s="63">
        <v>44597</v>
      </c>
      <c r="B18" s="64" t="s">
        <v>39</v>
      </c>
      <c r="C18" s="64" t="s">
        <v>40</v>
      </c>
      <c r="D18" s="64"/>
      <c r="E18" s="64" t="s">
        <v>41</v>
      </c>
      <c r="F18" s="29" t="s">
        <v>42</v>
      </c>
      <c r="G18" s="64" t="s">
        <v>43</v>
      </c>
      <c r="H18" s="64" t="s">
        <v>43</v>
      </c>
      <c r="I18" s="29" t="s">
        <v>44</v>
      </c>
      <c r="J18" s="64" t="s">
        <v>45</v>
      </c>
      <c r="K18" s="64" t="s">
        <v>45</v>
      </c>
      <c r="L18" s="64" t="s">
        <v>45</v>
      </c>
      <c r="M18" s="67">
        <v>119020</v>
      </c>
      <c r="N18" s="70">
        <f t="shared" si="1"/>
        <v>33682.659999999996</v>
      </c>
      <c r="O18" s="67">
        <v>623</v>
      </c>
      <c r="P18" s="65">
        <f t="shared" si="2"/>
        <v>5.2344143841371194E-3</v>
      </c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</row>
    <row r="19" spans="1:39" ht="15.75" customHeight="1" x14ac:dyDescent="0.3">
      <c r="A19" s="63">
        <v>44598</v>
      </c>
      <c r="B19" s="64" t="s">
        <v>39</v>
      </c>
      <c r="C19" s="64" t="s">
        <v>40</v>
      </c>
      <c r="D19" s="64"/>
      <c r="E19" s="64" t="s">
        <v>41</v>
      </c>
      <c r="F19" s="29" t="s">
        <v>42</v>
      </c>
      <c r="G19" s="64" t="s">
        <v>43</v>
      </c>
      <c r="H19" s="64" t="s">
        <v>43</v>
      </c>
      <c r="I19" s="29" t="s">
        <v>44</v>
      </c>
      <c r="J19" s="64" t="s">
        <v>45</v>
      </c>
      <c r="K19" s="64" t="s">
        <v>45</v>
      </c>
      <c r="L19" s="64" t="s">
        <v>45</v>
      </c>
      <c r="M19" s="67">
        <v>114436</v>
      </c>
      <c r="N19" s="70">
        <f t="shared" si="1"/>
        <v>32385.387999999995</v>
      </c>
      <c r="O19" s="67">
        <v>626</v>
      </c>
      <c r="P19" s="65">
        <f t="shared" si="2"/>
        <v>5.4703065468908385E-3</v>
      </c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</row>
    <row r="20" spans="1:39" ht="15.75" customHeight="1" x14ac:dyDescent="0.3">
      <c r="A20" s="63">
        <v>44599</v>
      </c>
      <c r="B20" s="64" t="s">
        <v>39</v>
      </c>
      <c r="C20" s="64" t="s">
        <v>40</v>
      </c>
      <c r="D20" s="64"/>
      <c r="E20" s="64" t="s">
        <v>41</v>
      </c>
      <c r="F20" s="29" t="s">
        <v>42</v>
      </c>
      <c r="G20" s="64" t="s">
        <v>43</v>
      </c>
      <c r="H20" s="64" t="s">
        <v>43</v>
      </c>
      <c r="I20" s="29" t="s">
        <v>44</v>
      </c>
      <c r="J20" s="64" t="s">
        <v>45</v>
      </c>
      <c r="K20" s="64" t="s">
        <v>45</v>
      </c>
      <c r="L20" s="64" t="s">
        <v>45</v>
      </c>
      <c r="M20" s="67">
        <v>114527</v>
      </c>
      <c r="N20" s="70">
        <f t="shared" si="1"/>
        <v>32411.140999999996</v>
      </c>
      <c r="O20" s="67">
        <v>581</v>
      </c>
      <c r="P20" s="65">
        <f t="shared" si="2"/>
        <v>5.0730395452600694E-3</v>
      </c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</row>
    <row r="21" spans="1:39" ht="15.75" customHeight="1" x14ac:dyDescent="0.3">
      <c r="A21" s="63">
        <v>44600</v>
      </c>
      <c r="B21" s="64" t="s">
        <v>39</v>
      </c>
      <c r="C21" s="64" t="s">
        <v>40</v>
      </c>
      <c r="D21" s="64"/>
      <c r="E21" s="64" t="s">
        <v>41</v>
      </c>
      <c r="F21" s="29" t="s">
        <v>42</v>
      </c>
      <c r="G21" s="64" t="s">
        <v>43</v>
      </c>
      <c r="H21" s="64" t="s">
        <v>43</v>
      </c>
      <c r="I21" s="29" t="s">
        <v>44</v>
      </c>
      <c r="J21" s="64" t="s">
        <v>45</v>
      </c>
      <c r="K21" s="64" t="s">
        <v>45</v>
      </c>
      <c r="L21" s="64" t="s">
        <v>45</v>
      </c>
      <c r="M21" s="67">
        <v>141438</v>
      </c>
      <c r="N21" s="70">
        <f t="shared" si="1"/>
        <v>40026.953999999998</v>
      </c>
      <c r="O21" s="67">
        <v>789</v>
      </c>
      <c r="P21" s="65">
        <f t="shared" si="2"/>
        <v>5.5784159843889191E-3</v>
      </c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</row>
    <row r="22" spans="1:39" ht="15.75" customHeight="1" x14ac:dyDescent="0.3">
      <c r="A22" s="63">
        <v>44601</v>
      </c>
      <c r="B22" s="64" t="s">
        <v>39</v>
      </c>
      <c r="C22" s="64" t="s">
        <v>40</v>
      </c>
      <c r="D22" s="64"/>
      <c r="E22" s="64" t="s">
        <v>41</v>
      </c>
      <c r="F22" s="29" t="s">
        <v>42</v>
      </c>
      <c r="G22" s="64" t="s">
        <v>43</v>
      </c>
      <c r="H22" s="64" t="s">
        <v>43</v>
      </c>
      <c r="I22" s="29" t="s">
        <v>44</v>
      </c>
      <c r="J22" s="64" t="s">
        <v>45</v>
      </c>
      <c r="K22" s="64" t="s">
        <v>45</v>
      </c>
      <c r="L22" s="64" t="s">
        <v>45</v>
      </c>
      <c r="M22" s="67">
        <v>148520</v>
      </c>
      <c r="N22" s="70">
        <f t="shared" si="1"/>
        <v>42031.159999999996</v>
      </c>
      <c r="O22" s="67">
        <v>751</v>
      </c>
      <c r="P22" s="65">
        <f t="shared" si="2"/>
        <v>5.0565580393213032E-3</v>
      </c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</row>
    <row r="23" spans="1:39" ht="15.75" customHeight="1" x14ac:dyDescent="0.3">
      <c r="A23" s="63">
        <v>44602</v>
      </c>
      <c r="B23" s="64" t="s">
        <v>39</v>
      </c>
      <c r="C23" s="64" t="s">
        <v>40</v>
      </c>
      <c r="D23" s="64"/>
      <c r="E23" s="64" t="s">
        <v>41</v>
      </c>
      <c r="F23" s="29" t="s">
        <v>42</v>
      </c>
      <c r="G23" s="64" t="s">
        <v>43</v>
      </c>
      <c r="H23" s="64" t="s">
        <v>43</v>
      </c>
      <c r="I23" s="29" t="s">
        <v>44</v>
      </c>
      <c r="J23" s="64" t="s">
        <v>45</v>
      </c>
      <c r="K23" s="64" t="s">
        <v>45</v>
      </c>
      <c r="L23" s="64" t="s">
        <v>45</v>
      </c>
      <c r="M23" s="67">
        <v>123412</v>
      </c>
      <c r="N23" s="70">
        <f t="shared" si="1"/>
        <v>34925.595999999998</v>
      </c>
      <c r="O23" s="67">
        <v>112</v>
      </c>
      <c r="P23" s="65">
        <f t="shared" si="2"/>
        <v>9.0752925161248499E-4</v>
      </c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M23"/>
  <sheetViews>
    <sheetView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defaultColWidth="12.6640625" defaultRowHeight="15.75" customHeight="1" x14ac:dyDescent="0.25"/>
  <cols>
    <col min="4" max="4" width="12.6640625" hidden="1"/>
    <col min="17" max="38" width="12.6640625" hidden="1"/>
  </cols>
  <sheetData>
    <row r="1" spans="1:39" ht="15.7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>
        <f t="shared" ref="M1:O1" si="0">SUBTOTAL(9,M3:M911)</f>
        <v>1779990</v>
      </c>
      <c r="N1" s="2">
        <f t="shared" si="0"/>
        <v>533997</v>
      </c>
      <c r="O1" s="2">
        <f t="shared" si="0"/>
        <v>26716</v>
      </c>
      <c r="P1" s="3">
        <f>O1/M1</f>
        <v>1.500907308468025E-2</v>
      </c>
      <c r="Q1" s="4">
        <f>N1/O1</f>
        <v>19.98790986674652</v>
      </c>
      <c r="R1" s="5"/>
      <c r="S1" s="5"/>
      <c r="T1" s="6">
        <f>SUBTOTAL(9,T3:T911)</f>
        <v>0</v>
      </c>
      <c r="U1" s="7" t="e">
        <f>N1/T1</f>
        <v>#DIV/0!</v>
      </c>
      <c r="V1" s="3">
        <f>T1/O1</f>
        <v>0</v>
      </c>
      <c r="W1" s="8">
        <f>SUBTOTAL(9,W3:W101895)</f>
        <v>0</v>
      </c>
      <c r="X1" s="8" t="e">
        <f>N1/W1</f>
        <v>#DIV/0!</v>
      </c>
      <c r="Y1" s="9" t="e">
        <f>X1/T1</f>
        <v>#DIV/0!</v>
      </c>
      <c r="Z1" s="10">
        <f>SUBTOTAL(9,Z3:Z911)</f>
        <v>0</v>
      </c>
      <c r="AA1" s="11" t="e">
        <f>N1/Z1</f>
        <v>#DIV/0!</v>
      </c>
      <c r="AB1" s="9" t="e">
        <f>AA1/T1</f>
        <v>#DIV/0!</v>
      </c>
      <c r="AC1" s="8" t="str">
        <f ca="1">SUBTOTAL(9,AC1:AC913)</f>
        <v>#REF!</v>
      </c>
      <c r="AD1" s="12" t="str">
        <f ca="1">AC1/M1</f>
        <v>#REF!</v>
      </c>
      <c r="AE1" s="13" t="e">
        <f>SUBTOTAL(1,AE3:AE101895)</f>
        <v>#DIV/0!</v>
      </c>
      <c r="AF1" s="8">
        <f>SUBTOTAL(9,AF3:AF101895)</f>
        <v>0</v>
      </c>
      <c r="AG1" s="13" t="e">
        <f>M1/AF1</f>
        <v>#DIV/0!</v>
      </c>
      <c r="AH1" s="1"/>
      <c r="AI1" s="1"/>
      <c r="AJ1" s="1"/>
      <c r="AK1" s="8">
        <f>SUBTOTAL(9,AK3:AK101895)</f>
        <v>0</v>
      </c>
      <c r="AL1" s="13" t="e">
        <f>M1/AK1</f>
        <v>#DIV/0!</v>
      </c>
      <c r="AM1" s="10">
        <f>N1/M1*1000</f>
        <v>300</v>
      </c>
    </row>
    <row r="2" spans="1:39" ht="15.75" customHeight="1" x14ac:dyDescent="0.3">
      <c r="A2" s="15" t="s">
        <v>0</v>
      </c>
      <c r="B2" s="16" t="s">
        <v>1</v>
      </c>
      <c r="C2" s="16" t="s">
        <v>2</v>
      </c>
      <c r="D2" s="17" t="s">
        <v>3</v>
      </c>
      <c r="E2" s="15" t="s">
        <v>4</v>
      </c>
      <c r="F2" s="15" t="s">
        <v>5</v>
      </c>
      <c r="G2" s="18" t="s">
        <v>6</v>
      </c>
      <c r="H2" s="19" t="s">
        <v>7</v>
      </c>
      <c r="I2" s="20" t="s">
        <v>8</v>
      </c>
      <c r="J2" s="20" t="s">
        <v>9</v>
      </c>
      <c r="K2" s="20" t="s">
        <v>10</v>
      </c>
      <c r="L2" s="20" t="s">
        <v>11</v>
      </c>
      <c r="M2" s="21" t="s">
        <v>12</v>
      </c>
      <c r="N2" s="21" t="s">
        <v>13</v>
      </c>
      <c r="O2" s="21" t="s">
        <v>14</v>
      </c>
      <c r="P2" s="21" t="s">
        <v>15</v>
      </c>
      <c r="Q2" s="21" t="s">
        <v>16</v>
      </c>
      <c r="R2" s="21" t="s">
        <v>17</v>
      </c>
      <c r="S2" s="21" t="s">
        <v>18</v>
      </c>
      <c r="T2" s="22" t="s">
        <v>19</v>
      </c>
      <c r="U2" s="23" t="s">
        <v>20</v>
      </c>
      <c r="V2" s="24" t="s">
        <v>21</v>
      </c>
      <c r="W2" s="25" t="s">
        <v>22</v>
      </c>
      <c r="X2" s="25" t="s">
        <v>23</v>
      </c>
      <c r="Y2" s="25" t="s">
        <v>24</v>
      </c>
      <c r="Z2" s="26" t="s">
        <v>25</v>
      </c>
      <c r="AA2" s="26" t="s">
        <v>26</v>
      </c>
      <c r="AB2" s="25" t="s">
        <v>27</v>
      </c>
      <c r="AC2" s="25" t="s">
        <v>28</v>
      </c>
      <c r="AD2" s="25" t="s">
        <v>29</v>
      </c>
      <c r="AE2" s="25" t="s">
        <v>30</v>
      </c>
      <c r="AF2" s="25" t="s">
        <v>31</v>
      </c>
      <c r="AG2" s="25" t="s">
        <v>32</v>
      </c>
      <c r="AH2" s="25" t="s">
        <v>33</v>
      </c>
      <c r="AI2" s="25" t="s">
        <v>34</v>
      </c>
      <c r="AJ2" s="25" t="s">
        <v>35</v>
      </c>
      <c r="AK2" s="25" t="s">
        <v>36</v>
      </c>
      <c r="AL2" s="25" t="s">
        <v>37</v>
      </c>
      <c r="AM2" s="27" t="s">
        <v>38</v>
      </c>
    </row>
    <row r="3" spans="1:39" x14ac:dyDescent="0.25">
      <c r="A3" s="28">
        <v>44582</v>
      </c>
      <c r="B3" s="29" t="s">
        <v>39</v>
      </c>
      <c r="C3" s="29" t="s">
        <v>40</v>
      </c>
      <c r="D3" s="30"/>
      <c r="E3" s="29" t="s">
        <v>41</v>
      </c>
      <c r="F3" s="29" t="s">
        <v>50</v>
      </c>
      <c r="G3" s="29" t="s">
        <v>51</v>
      </c>
      <c r="H3" s="29" t="s">
        <v>49</v>
      </c>
      <c r="I3" s="29" t="s">
        <v>52</v>
      </c>
      <c r="J3" s="29" t="s">
        <v>45</v>
      </c>
      <c r="K3" s="29" t="s">
        <v>45</v>
      </c>
      <c r="L3" s="29" t="s">
        <v>45</v>
      </c>
      <c r="M3" s="76">
        <v>8523</v>
      </c>
      <c r="N3" s="30">
        <f t="shared" ref="N3:N23" si="1">M3*0.3</f>
        <v>2556.9</v>
      </c>
      <c r="O3" s="77">
        <v>108</v>
      </c>
      <c r="P3" s="33">
        <f t="shared" ref="P3:P23" si="2">O3/M3</f>
        <v>1.2671594508975714E-2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</row>
    <row r="4" spans="1:39" x14ac:dyDescent="0.25">
      <c r="A4" s="28">
        <v>44583</v>
      </c>
      <c r="B4" s="29" t="s">
        <v>39</v>
      </c>
      <c r="C4" s="29" t="s">
        <v>40</v>
      </c>
      <c r="D4" s="30"/>
      <c r="E4" s="29" t="s">
        <v>41</v>
      </c>
      <c r="F4" s="29" t="s">
        <v>50</v>
      </c>
      <c r="G4" s="29" t="s">
        <v>51</v>
      </c>
      <c r="H4" s="29" t="s">
        <v>49</v>
      </c>
      <c r="I4" s="29" t="s">
        <v>52</v>
      </c>
      <c r="J4" s="29" t="s">
        <v>45</v>
      </c>
      <c r="K4" s="29" t="s">
        <v>45</v>
      </c>
      <c r="L4" s="29" t="s">
        <v>45</v>
      </c>
      <c r="M4" s="76">
        <v>26108</v>
      </c>
      <c r="N4" s="30">
        <f t="shared" si="1"/>
        <v>7832.4</v>
      </c>
      <c r="O4" s="78">
        <v>434</v>
      </c>
      <c r="P4" s="33">
        <f t="shared" si="2"/>
        <v>1.6623257239160409E-2</v>
      </c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</row>
    <row r="5" spans="1:39" x14ac:dyDescent="0.25">
      <c r="A5" s="28">
        <v>44584</v>
      </c>
      <c r="B5" s="29" t="s">
        <v>39</v>
      </c>
      <c r="C5" s="29" t="s">
        <v>40</v>
      </c>
      <c r="D5" s="30"/>
      <c r="E5" s="29" t="s">
        <v>41</v>
      </c>
      <c r="F5" s="29" t="s">
        <v>50</v>
      </c>
      <c r="G5" s="29" t="s">
        <v>51</v>
      </c>
      <c r="H5" s="29" t="s">
        <v>49</v>
      </c>
      <c r="I5" s="29" t="s">
        <v>52</v>
      </c>
      <c r="J5" s="29" t="s">
        <v>45</v>
      </c>
      <c r="K5" s="29" t="s">
        <v>45</v>
      </c>
      <c r="L5" s="29" t="s">
        <v>45</v>
      </c>
      <c r="M5" s="76">
        <v>49790</v>
      </c>
      <c r="N5" s="30">
        <f t="shared" si="1"/>
        <v>14937</v>
      </c>
      <c r="O5" s="78">
        <v>662</v>
      </c>
      <c r="P5" s="33">
        <f t="shared" si="2"/>
        <v>1.3295842538662382E-2</v>
      </c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6" spans="1:39" x14ac:dyDescent="0.25">
      <c r="A6" s="28">
        <v>44585</v>
      </c>
      <c r="B6" s="29" t="s">
        <v>39</v>
      </c>
      <c r="C6" s="29" t="s">
        <v>40</v>
      </c>
      <c r="D6" s="30"/>
      <c r="E6" s="29" t="s">
        <v>41</v>
      </c>
      <c r="F6" s="29" t="s">
        <v>50</v>
      </c>
      <c r="G6" s="29" t="s">
        <v>51</v>
      </c>
      <c r="H6" s="29" t="s">
        <v>49</v>
      </c>
      <c r="I6" s="29" t="s">
        <v>52</v>
      </c>
      <c r="J6" s="29" t="s">
        <v>45</v>
      </c>
      <c r="K6" s="29" t="s">
        <v>45</v>
      </c>
      <c r="L6" s="29" t="s">
        <v>45</v>
      </c>
      <c r="M6" s="79">
        <v>21961</v>
      </c>
      <c r="N6" s="30">
        <f t="shared" si="1"/>
        <v>6588.3</v>
      </c>
      <c r="O6" s="29">
        <v>278</v>
      </c>
      <c r="P6" s="33">
        <f t="shared" si="2"/>
        <v>1.2658804243886891E-2</v>
      </c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</row>
    <row r="7" spans="1:39" x14ac:dyDescent="0.25">
      <c r="A7" s="28">
        <v>44586</v>
      </c>
      <c r="B7" s="29" t="s">
        <v>39</v>
      </c>
      <c r="C7" s="29" t="s">
        <v>40</v>
      </c>
      <c r="D7" s="30"/>
      <c r="E7" s="29" t="s">
        <v>41</v>
      </c>
      <c r="F7" s="29" t="s">
        <v>50</v>
      </c>
      <c r="G7" s="29" t="s">
        <v>51</v>
      </c>
      <c r="H7" s="29" t="s">
        <v>49</v>
      </c>
      <c r="I7" s="29" t="s">
        <v>52</v>
      </c>
      <c r="J7" s="29" t="s">
        <v>45</v>
      </c>
      <c r="K7" s="29" t="s">
        <v>45</v>
      </c>
      <c r="L7" s="29" t="s">
        <v>45</v>
      </c>
      <c r="M7" s="79">
        <v>41038</v>
      </c>
      <c r="N7" s="30">
        <f t="shared" si="1"/>
        <v>12311.4</v>
      </c>
      <c r="O7" s="29">
        <v>771</v>
      </c>
      <c r="P7" s="33">
        <f t="shared" si="2"/>
        <v>1.8787465276085578E-2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</row>
    <row r="8" spans="1:39" x14ac:dyDescent="0.25">
      <c r="A8" s="28">
        <v>44587</v>
      </c>
      <c r="B8" s="29" t="s">
        <v>39</v>
      </c>
      <c r="C8" s="29" t="s">
        <v>40</v>
      </c>
      <c r="D8" s="30"/>
      <c r="E8" s="29" t="s">
        <v>41</v>
      </c>
      <c r="F8" s="29" t="s">
        <v>50</v>
      </c>
      <c r="G8" s="29" t="s">
        <v>51</v>
      </c>
      <c r="H8" s="29" t="s">
        <v>49</v>
      </c>
      <c r="I8" s="29" t="s">
        <v>52</v>
      </c>
      <c r="J8" s="29" t="s">
        <v>45</v>
      </c>
      <c r="K8" s="29" t="s">
        <v>45</v>
      </c>
      <c r="L8" s="29" t="s">
        <v>45</v>
      </c>
      <c r="M8" s="79">
        <v>56188</v>
      </c>
      <c r="N8" s="30">
        <f t="shared" si="1"/>
        <v>16856.399999999998</v>
      </c>
      <c r="O8" s="75">
        <v>1112</v>
      </c>
      <c r="P8" s="33">
        <f t="shared" si="2"/>
        <v>1.9790702641133338E-2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</row>
    <row r="9" spans="1:39" x14ac:dyDescent="0.25">
      <c r="A9" s="28">
        <v>44588</v>
      </c>
      <c r="B9" s="29" t="s">
        <v>39</v>
      </c>
      <c r="C9" s="29" t="s">
        <v>40</v>
      </c>
      <c r="D9" s="30"/>
      <c r="E9" s="29" t="s">
        <v>41</v>
      </c>
      <c r="F9" s="29" t="s">
        <v>50</v>
      </c>
      <c r="G9" s="29" t="s">
        <v>51</v>
      </c>
      <c r="H9" s="29" t="s">
        <v>49</v>
      </c>
      <c r="I9" s="29" t="s">
        <v>52</v>
      </c>
      <c r="J9" s="29" t="s">
        <v>45</v>
      </c>
      <c r="K9" s="29" t="s">
        <v>45</v>
      </c>
      <c r="L9" s="29" t="s">
        <v>45</v>
      </c>
      <c r="M9" s="79">
        <v>92548</v>
      </c>
      <c r="N9" s="30">
        <f t="shared" si="1"/>
        <v>27764.399999999998</v>
      </c>
      <c r="O9" s="75">
        <v>1703</v>
      </c>
      <c r="P9" s="33">
        <f t="shared" si="2"/>
        <v>1.8401262047802222E-2</v>
      </c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</row>
    <row r="10" spans="1:39" x14ac:dyDescent="0.25">
      <c r="A10" s="28">
        <v>44589</v>
      </c>
      <c r="B10" s="29" t="s">
        <v>39</v>
      </c>
      <c r="C10" s="29" t="s">
        <v>40</v>
      </c>
      <c r="D10" s="30"/>
      <c r="E10" s="29" t="s">
        <v>41</v>
      </c>
      <c r="F10" s="29" t="s">
        <v>50</v>
      </c>
      <c r="G10" s="29" t="s">
        <v>51</v>
      </c>
      <c r="H10" s="29" t="s">
        <v>49</v>
      </c>
      <c r="I10" s="29" t="s">
        <v>52</v>
      </c>
      <c r="J10" s="29" t="s">
        <v>45</v>
      </c>
      <c r="K10" s="29" t="s">
        <v>45</v>
      </c>
      <c r="L10" s="29" t="s">
        <v>45</v>
      </c>
      <c r="M10" s="79">
        <v>88620</v>
      </c>
      <c r="N10" s="30">
        <f t="shared" si="1"/>
        <v>26586</v>
      </c>
      <c r="O10" s="75">
        <v>1641</v>
      </c>
      <c r="P10" s="33">
        <f t="shared" si="2"/>
        <v>1.851726472579553E-2</v>
      </c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</row>
    <row r="11" spans="1:39" x14ac:dyDescent="0.25">
      <c r="A11" s="28">
        <v>44590</v>
      </c>
      <c r="B11" s="29" t="s">
        <v>39</v>
      </c>
      <c r="C11" s="29" t="s">
        <v>40</v>
      </c>
      <c r="D11" s="30"/>
      <c r="E11" s="29" t="s">
        <v>41</v>
      </c>
      <c r="F11" s="29" t="s">
        <v>50</v>
      </c>
      <c r="G11" s="29" t="s">
        <v>51</v>
      </c>
      <c r="H11" s="29" t="s">
        <v>49</v>
      </c>
      <c r="I11" s="29" t="s">
        <v>52</v>
      </c>
      <c r="J11" s="29" t="s">
        <v>45</v>
      </c>
      <c r="K11" s="29" t="s">
        <v>45</v>
      </c>
      <c r="L11" s="29" t="s">
        <v>45</v>
      </c>
      <c r="M11" s="80">
        <v>108392</v>
      </c>
      <c r="N11" s="30">
        <f t="shared" si="1"/>
        <v>32517.599999999999</v>
      </c>
      <c r="O11" s="75">
        <v>1847</v>
      </c>
      <c r="P11" s="33">
        <f t="shared" si="2"/>
        <v>1.7040002952247398E-2</v>
      </c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</row>
    <row r="12" spans="1:39" x14ac:dyDescent="0.25">
      <c r="A12" s="28">
        <v>44591</v>
      </c>
      <c r="B12" s="29" t="s">
        <v>39</v>
      </c>
      <c r="C12" s="29" t="s">
        <v>40</v>
      </c>
      <c r="D12" s="30"/>
      <c r="E12" s="29" t="s">
        <v>41</v>
      </c>
      <c r="F12" s="29" t="s">
        <v>50</v>
      </c>
      <c r="G12" s="29" t="s">
        <v>51</v>
      </c>
      <c r="H12" s="29" t="s">
        <v>49</v>
      </c>
      <c r="I12" s="29" t="s">
        <v>52</v>
      </c>
      <c r="J12" s="29" t="s">
        <v>45</v>
      </c>
      <c r="K12" s="29" t="s">
        <v>45</v>
      </c>
      <c r="L12" s="29" t="s">
        <v>45</v>
      </c>
      <c r="M12" s="80">
        <v>247173</v>
      </c>
      <c r="N12" s="30">
        <f t="shared" si="1"/>
        <v>74151.899999999994</v>
      </c>
      <c r="O12" s="75">
        <v>3547</v>
      </c>
      <c r="P12" s="33">
        <f t="shared" si="2"/>
        <v>1.4350272885792542E-2</v>
      </c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</row>
    <row r="13" spans="1:39" x14ac:dyDescent="0.25">
      <c r="A13" s="28">
        <v>44592</v>
      </c>
      <c r="B13" s="29" t="s">
        <v>39</v>
      </c>
      <c r="C13" s="29" t="s">
        <v>40</v>
      </c>
      <c r="D13" s="30"/>
      <c r="E13" s="29" t="s">
        <v>41</v>
      </c>
      <c r="F13" s="29" t="s">
        <v>50</v>
      </c>
      <c r="G13" s="29" t="s">
        <v>51</v>
      </c>
      <c r="H13" s="29" t="s">
        <v>49</v>
      </c>
      <c r="I13" s="29" t="s">
        <v>52</v>
      </c>
      <c r="J13" s="29" t="s">
        <v>45</v>
      </c>
      <c r="K13" s="29" t="s">
        <v>45</v>
      </c>
      <c r="L13" s="29" t="s">
        <v>45</v>
      </c>
      <c r="M13" s="80">
        <v>196116</v>
      </c>
      <c r="N13" s="30">
        <f t="shared" si="1"/>
        <v>58834.799999999996</v>
      </c>
      <c r="O13" s="75">
        <v>2581</v>
      </c>
      <c r="P13" s="33">
        <f t="shared" si="2"/>
        <v>1.3160578433172204E-2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</row>
    <row r="14" spans="1:39" x14ac:dyDescent="0.25">
      <c r="A14" s="28">
        <v>44593</v>
      </c>
      <c r="B14" s="29" t="s">
        <v>39</v>
      </c>
      <c r="C14" s="29" t="s">
        <v>40</v>
      </c>
      <c r="D14" s="30"/>
      <c r="E14" s="29" t="s">
        <v>41</v>
      </c>
      <c r="F14" s="29" t="s">
        <v>50</v>
      </c>
      <c r="G14" s="29" t="s">
        <v>51</v>
      </c>
      <c r="H14" s="29" t="s">
        <v>49</v>
      </c>
      <c r="I14" s="29" t="s">
        <v>52</v>
      </c>
      <c r="J14" s="29" t="s">
        <v>45</v>
      </c>
      <c r="K14" s="29" t="s">
        <v>45</v>
      </c>
      <c r="L14" s="29" t="s">
        <v>45</v>
      </c>
      <c r="M14" s="79">
        <v>42333</v>
      </c>
      <c r="N14" s="30">
        <f t="shared" si="1"/>
        <v>12699.9</v>
      </c>
      <c r="O14" s="29">
        <v>499</v>
      </c>
      <c r="P14" s="33">
        <f t="shared" si="2"/>
        <v>1.1787494389719605E-2</v>
      </c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</row>
    <row r="15" spans="1:39" x14ac:dyDescent="0.25">
      <c r="A15" s="28">
        <v>44594</v>
      </c>
      <c r="B15" s="29" t="s">
        <v>39</v>
      </c>
      <c r="C15" s="29" t="s">
        <v>40</v>
      </c>
      <c r="D15" s="30"/>
      <c r="E15" s="29" t="s">
        <v>41</v>
      </c>
      <c r="F15" s="29" t="s">
        <v>50</v>
      </c>
      <c r="G15" s="29" t="s">
        <v>51</v>
      </c>
      <c r="H15" s="29" t="s">
        <v>49</v>
      </c>
      <c r="I15" s="29" t="s">
        <v>52</v>
      </c>
      <c r="J15" s="29" t="s">
        <v>45</v>
      </c>
      <c r="K15" s="29" t="s">
        <v>45</v>
      </c>
      <c r="L15" s="29" t="s">
        <v>45</v>
      </c>
      <c r="M15" s="79">
        <v>54163</v>
      </c>
      <c r="N15" s="30">
        <f t="shared" si="1"/>
        <v>16248.9</v>
      </c>
      <c r="O15" s="29">
        <v>868</v>
      </c>
      <c r="P15" s="33">
        <f t="shared" si="2"/>
        <v>1.6025700201244393E-2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</row>
    <row r="16" spans="1:39" x14ac:dyDescent="0.25">
      <c r="A16" s="28">
        <v>44595</v>
      </c>
      <c r="B16" s="29" t="s">
        <v>39</v>
      </c>
      <c r="C16" s="29" t="s">
        <v>40</v>
      </c>
      <c r="D16" s="30"/>
      <c r="E16" s="29" t="s">
        <v>41</v>
      </c>
      <c r="F16" s="29" t="s">
        <v>50</v>
      </c>
      <c r="G16" s="29" t="s">
        <v>51</v>
      </c>
      <c r="H16" s="29" t="s">
        <v>49</v>
      </c>
      <c r="I16" s="29" t="s">
        <v>52</v>
      </c>
      <c r="J16" s="29" t="s">
        <v>45</v>
      </c>
      <c r="K16" s="29" t="s">
        <v>45</v>
      </c>
      <c r="L16" s="29" t="s">
        <v>45</v>
      </c>
      <c r="M16" s="79">
        <v>187347</v>
      </c>
      <c r="N16" s="30">
        <f t="shared" si="1"/>
        <v>56204.1</v>
      </c>
      <c r="O16" s="75">
        <v>2779</v>
      </c>
      <c r="P16" s="33">
        <f t="shared" si="2"/>
        <v>1.483343741826664E-2</v>
      </c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</row>
    <row r="17" spans="1:39" x14ac:dyDescent="0.25">
      <c r="A17" s="28">
        <v>44596</v>
      </c>
      <c r="B17" s="29" t="s">
        <v>39</v>
      </c>
      <c r="C17" s="29" t="s">
        <v>40</v>
      </c>
      <c r="D17" s="30"/>
      <c r="E17" s="29" t="s">
        <v>41</v>
      </c>
      <c r="F17" s="29" t="s">
        <v>50</v>
      </c>
      <c r="G17" s="29" t="s">
        <v>51</v>
      </c>
      <c r="H17" s="29" t="s">
        <v>49</v>
      </c>
      <c r="I17" s="29" t="s">
        <v>52</v>
      </c>
      <c r="J17" s="29" t="s">
        <v>45</v>
      </c>
      <c r="K17" s="29" t="s">
        <v>45</v>
      </c>
      <c r="L17" s="29" t="s">
        <v>45</v>
      </c>
      <c r="M17" s="79">
        <v>157249</v>
      </c>
      <c r="N17" s="30">
        <f t="shared" si="1"/>
        <v>47174.7</v>
      </c>
      <c r="O17" s="75">
        <v>2314</v>
      </c>
      <c r="P17" s="33">
        <f t="shared" si="2"/>
        <v>1.4715514884037419E-2</v>
      </c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</row>
    <row r="18" spans="1:39" x14ac:dyDescent="0.25">
      <c r="A18" s="28">
        <v>44597</v>
      </c>
      <c r="B18" s="29" t="s">
        <v>39</v>
      </c>
      <c r="C18" s="29" t="s">
        <v>40</v>
      </c>
      <c r="D18" s="30"/>
      <c r="E18" s="29" t="s">
        <v>41</v>
      </c>
      <c r="F18" s="29" t="s">
        <v>50</v>
      </c>
      <c r="G18" s="29" t="s">
        <v>51</v>
      </c>
      <c r="H18" s="29" t="s">
        <v>49</v>
      </c>
      <c r="I18" s="29" t="s">
        <v>52</v>
      </c>
      <c r="J18" s="29" t="s">
        <v>45</v>
      </c>
      <c r="K18" s="29" t="s">
        <v>45</v>
      </c>
      <c r="L18" s="29" t="s">
        <v>45</v>
      </c>
      <c r="M18" s="79">
        <v>116176</v>
      </c>
      <c r="N18" s="30">
        <f t="shared" si="1"/>
        <v>34852.799999999996</v>
      </c>
      <c r="O18" s="75">
        <v>1798</v>
      </c>
      <c r="P18" s="33">
        <f t="shared" si="2"/>
        <v>1.5476518385897258E-2</v>
      </c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</row>
    <row r="19" spans="1:39" x14ac:dyDescent="0.25">
      <c r="A19" s="28">
        <v>44598</v>
      </c>
      <c r="B19" s="29" t="s">
        <v>39</v>
      </c>
      <c r="C19" s="29" t="s">
        <v>40</v>
      </c>
      <c r="D19" s="30"/>
      <c r="E19" s="29" t="s">
        <v>41</v>
      </c>
      <c r="F19" s="29" t="s">
        <v>50</v>
      </c>
      <c r="G19" s="29" t="s">
        <v>51</v>
      </c>
      <c r="H19" s="29" t="s">
        <v>49</v>
      </c>
      <c r="I19" s="29" t="s">
        <v>52</v>
      </c>
      <c r="J19" s="29" t="s">
        <v>45</v>
      </c>
      <c r="K19" s="29" t="s">
        <v>45</v>
      </c>
      <c r="L19" s="29" t="s">
        <v>45</v>
      </c>
      <c r="M19" s="79">
        <v>61000</v>
      </c>
      <c r="N19" s="30">
        <f t="shared" si="1"/>
        <v>18300</v>
      </c>
      <c r="O19" s="29">
        <v>899</v>
      </c>
      <c r="P19" s="33">
        <f t="shared" si="2"/>
        <v>1.4737704918032788E-2</v>
      </c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</row>
    <row r="20" spans="1:39" x14ac:dyDescent="0.25">
      <c r="A20" s="28">
        <v>44599</v>
      </c>
      <c r="B20" s="29" t="s">
        <v>39</v>
      </c>
      <c r="C20" s="29" t="s">
        <v>40</v>
      </c>
      <c r="D20" s="30"/>
      <c r="E20" s="29" t="s">
        <v>41</v>
      </c>
      <c r="F20" s="29" t="s">
        <v>50</v>
      </c>
      <c r="G20" s="29" t="s">
        <v>51</v>
      </c>
      <c r="H20" s="29" t="s">
        <v>49</v>
      </c>
      <c r="I20" s="29" t="s">
        <v>52</v>
      </c>
      <c r="J20" s="29" t="s">
        <v>45</v>
      </c>
      <c r="K20" s="29" t="s">
        <v>45</v>
      </c>
      <c r="L20" s="29" t="s">
        <v>45</v>
      </c>
      <c r="M20" s="79">
        <v>78553</v>
      </c>
      <c r="N20" s="30">
        <f t="shared" si="1"/>
        <v>23565.899999999998</v>
      </c>
      <c r="O20" s="75">
        <v>1007</v>
      </c>
      <c r="P20" s="33">
        <f t="shared" si="2"/>
        <v>1.2819370361412041E-2</v>
      </c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</row>
    <row r="21" spans="1:39" x14ac:dyDescent="0.25">
      <c r="A21" s="28">
        <v>44600</v>
      </c>
      <c r="B21" s="29" t="s">
        <v>39</v>
      </c>
      <c r="C21" s="29" t="s">
        <v>40</v>
      </c>
      <c r="D21" s="30"/>
      <c r="E21" s="29" t="s">
        <v>41</v>
      </c>
      <c r="F21" s="29" t="s">
        <v>50</v>
      </c>
      <c r="G21" s="29" t="s">
        <v>51</v>
      </c>
      <c r="H21" s="29" t="s">
        <v>49</v>
      </c>
      <c r="I21" s="29" t="s">
        <v>52</v>
      </c>
      <c r="J21" s="29" t="s">
        <v>45</v>
      </c>
      <c r="K21" s="29" t="s">
        <v>45</v>
      </c>
      <c r="L21" s="29" t="s">
        <v>45</v>
      </c>
      <c r="M21" s="79">
        <v>69053</v>
      </c>
      <c r="N21" s="30">
        <f t="shared" si="1"/>
        <v>20715.899999999998</v>
      </c>
      <c r="O21" s="29">
        <v>904</v>
      </c>
      <c r="P21" s="33">
        <f t="shared" si="2"/>
        <v>1.3091393567259932E-2</v>
      </c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</row>
    <row r="22" spans="1:39" x14ac:dyDescent="0.25">
      <c r="A22" s="28">
        <v>44601</v>
      </c>
      <c r="B22" s="29" t="s">
        <v>39</v>
      </c>
      <c r="C22" s="29" t="s">
        <v>40</v>
      </c>
      <c r="D22" s="30"/>
      <c r="E22" s="29" t="s">
        <v>41</v>
      </c>
      <c r="F22" s="29" t="s">
        <v>50</v>
      </c>
      <c r="G22" s="29" t="s">
        <v>51</v>
      </c>
      <c r="H22" s="29" t="s">
        <v>49</v>
      </c>
      <c r="I22" s="29" t="s">
        <v>52</v>
      </c>
      <c r="J22" s="29" t="s">
        <v>45</v>
      </c>
      <c r="K22" s="29" t="s">
        <v>45</v>
      </c>
      <c r="L22" s="29" t="s">
        <v>45</v>
      </c>
      <c r="M22" s="79">
        <v>57019</v>
      </c>
      <c r="N22" s="30">
        <f t="shared" si="1"/>
        <v>17105.7</v>
      </c>
      <c r="O22" s="29">
        <v>663</v>
      </c>
      <c r="P22" s="33">
        <f t="shared" si="2"/>
        <v>1.162770304635297E-2</v>
      </c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</row>
    <row r="23" spans="1:39" x14ac:dyDescent="0.25">
      <c r="A23" s="28">
        <v>44602</v>
      </c>
      <c r="B23" s="29" t="s">
        <v>39</v>
      </c>
      <c r="C23" s="29" t="s">
        <v>40</v>
      </c>
      <c r="D23" s="30"/>
      <c r="E23" s="29" t="s">
        <v>41</v>
      </c>
      <c r="F23" s="29" t="s">
        <v>50</v>
      </c>
      <c r="G23" s="29" t="s">
        <v>51</v>
      </c>
      <c r="H23" s="29" t="s">
        <v>49</v>
      </c>
      <c r="I23" s="29" t="s">
        <v>52</v>
      </c>
      <c r="J23" s="29" t="s">
        <v>45</v>
      </c>
      <c r="K23" s="29" t="s">
        <v>45</v>
      </c>
      <c r="L23" s="29" t="s">
        <v>45</v>
      </c>
      <c r="M23" s="79">
        <v>20640</v>
      </c>
      <c r="N23" s="30">
        <f t="shared" si="1"/>
        <v>6192</v>
      </c>
      <c r="O23" s="29">
        <v>301</v>
      </c>
      <c r="P23" s="33">
        <f t="shared" si="2"/>
        <v>1.4583333333333334E-2</v>
      </c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Hotstar - 10 Sec</vt:lpstr>
      <vt:lpstr>Hotstar - 30 sec</vt:lpstr>
      <vt:lpstr>Hotstar CPC</vt:lpstr>
      <vt:lpstr>Sony LIV - ROS 10 sec</vt:lpstr>
      <vt:lpstr>Sony LIV - ROS - 30 sec</vt:lpstr>
      <vt:lpstr>Sony LIV - Top Shows - 10 sec</vt:lpstr>
      <vt:lpstr>Sony LIV - Top Shows - 20 sec</vt:lpstr>
      <vt:lpstr>Sony LIV - Top Shows - 30sec</vt:lpstr>
      <vt:lpstr>Inshorts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Anusha Shetty</dc:creator>
  <cp:lastModifiedBy>anush</cp:lastModifiedBy>
  <dcterms:created xsi:type="dcterms:W3CDTF">2022-04-27T06:52:11Z</dcterms:created>
  <dcterms:modified xsi:type="dcterms:W3CDTF">2022-04-27T06:52:11Z</dcterms:modified>
</cp:coreProperties>
</file>